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593" activeTab="0"/>
  </bookViews>
  <sheets>
    <sheet name="Rangliste 2.KK-LR" sheetId="1" r:id="rId1"/>
  </sheets>
  <definedNames>
    <definedName name="_xlnm.Print_Titles" localSheetId="0">'Rangliste 2.KK-LR'!$39:$39</definedName>
    <definedName name="Kontakte">'Rangliste 2.KK-LR'!$B$39:$D$134</definedName>
  </definedNames>
  <calcPr fullCalcOnLoad="1"/>
</workbook>
</file>

<file path=xl/sharedStrings.xml><?xml version="1.0" encoding="utf-8"?>
<sst xmlns="http://schemas.openxmlformats.org/spreadsheetml/2006/main" count="273" uniqueCount="110">
  <si>
    <t>Ladner Sonja</t>
  </si>
  <si>
    <t>Rankweil</t>
  </si>
  <si>
    <t>Höchst</t>
  </si>
  <si>
    <t>Lingenhel Walter</t>
  </si>
  <si>
    <t>Doren</t>
  </si>
  <si>
    <t>Böhler Werner</t>
  </si>
  <si>
    <t>Alberschwende</t>
  </si>
  <si>
    <t>Fetz Bertram</t>
  </si>
  <si>
    <t>Egg</t>
  </si>
  <si>
    <t>Köpke Michael</t>
  </si>
  <si>
    <t>Hohenems</t>
  </si>
  <si>
    <t>Ammann Dietmar</t>
  </si>
  <si>
    <t>Beranek Rosemarie</t>
  </si>
  <si>
    <t>Gross Christoph</t>
  </si>
  <si>
    <t>Metzler Katharina</t>
  </si>
  <si>
    <t>Muxel Gerhard</t>
  </si>
  <si>
    <t>Rusch Tobias</t>
  </si>
  <si>
    <t>Hard</t>
  </si>
  <si>
    <t>Stastny Manfred</t>
  </si>
  <si>
    <t>Fröwis Christoph</t>
  </si>
  <si>
    <t>Mathis Thomas</t>
  </si>
  <si>
    <t>Dreher Bruno</t>
  </si>
  <si>
    <t>Pirker Peter</t>
  </si>
  <si>
    <t>Uhl Alexander</t>
  </si>
  <si>
    <t>Schneider Tanja</t>
  </si>
  <si>
    <t>Horvath Adi</t>
  </si>
  <si>
    <t>Feldkirch</t>
  </si>
  <si>
    <t>Tangl Roland</t>
  </si>
  <si>
    <t>Frastanz</t>
  </si>
  <si>
    <t>Diem Klaus</t>
  </si>
  <si>
    <t>Waibel Wolfram sen.</t>
  </si>
  <si>
    <t>Bahl Ludwig</t>
  </si>
  <si>
    <t>Fleisch Michael</t>
  </si>
  <si>
    <t>Schrotter Arnold</t>
  </si>
  <si>
    <t>Bucher Alexander</t>
  </si>
  <si>
    <t>Piazza Klaus</t>
  </si>
  <si>
    <t>Wachter Kristian</t>
  </si>
  <si>
    <t>Jochum Patrik</t>
  </si>
  <si>
    <t>Lingenhel Markus</t>
  </si>
  <si>
    <t>Bauer Markus</t>
  </si>
  <si>
    <t>Horvath Luzia</t>
  </si>
  <si>
    <t>Burtscher Hubert</t>
  </si>
  <si>
    <t>Gächter Bernd</t>
  </si>
  <si>
    <t>Lamprecht Rudolf</t>
  </si>
  <si>
    <t>Böhler Martin</t>
  </si>
  <si>
    <t>Hofer Peter</t>
  </si>
  <si>
    <t>Ankele Marcel</t>
  </si>
  <si>
    <t>Beranek Werner</t>
  </si>
  <si>
    <t>Hauer Andreas</t>
  </si>
  <si>
    <t>Mallin Harald</t>
  </si>
  <si>
    <t>Chiste David</t>
  </si>
  <si>
    <t>Erne Jakob</t>
  </si>
  <si>
    <t>Köb Hanna</t>
  </si>
  <si>
    <t>Saxl Michael</t>
  </si>
  <si>
    <t>Zaisberger Manfred</t>
  </si>
  <si>
    <t>Name</t>
  </si>
  <si>
    <t>Verein</t>
  </si>
  <si>
    <t>USG</t>
  </si>
  <si>
    <t>HSG</t>
  </si>
  <si>
    <t>SG</t>
  </si>
  <si>
    <t>Kleinwalsertal</t>
  </si>
  <si>
    <t>Montafon</t>
  </si>
  <si>
    <t>SSV</t>
  </si>
  <si>
    <t>SV</t>
  </si>
  <si>
    <t>Hörbranz</t>
  </si>
  <si>
    <t>Klostertal</t>
  </si>
  <si>
    <t>Wolfurt</t>
  </si>
  <si>
    <t>Jäger Gustav</t>
  </si>
  <si>
    <t>Sperrfechter Thomas</t>
  </si>
  <si>
    <t>Böhler Michael</t>
  </si>
  <si>
    <t>Feuerstein Arnold</t>
  </si>
  <si>
    <t>Jhg.</t>
  </si>
  <si>
    <t>Müller Rosmarie</t>
  </si>
  <si>
    <t>Abler Timo</t>
  </si>
  <si>
    <t>JUNGSCHÜTZEN 60 Schuss liegend</t>
  </si>
  <si>
    <t>JUNGSCHÜTZEN 3 x 20</t>
  </si>
  <si>
    <t>JUNIOREN männlich 3 x 40</t>
  </si>
  <si>
    <t>JUNIOREN weiblich 3 x 20</t>
  </si>
  <si>
    <t>FRAUEN 3 x 20</t>
  </si>
  <si>
    <t>Lutz Melanie</t>
  </si>
  <si>
    <t xml:space="preserve">Lutz Melanie </t>
  </si>
  <si>
    <t>FRAUEN 60 Schuss liegend</t>
  </si>
  <si>
    <t>MÄNNER 3 x 40</t>
  </si>
  <si>
    <t>MÄNNER 60 Schuss liegend</t>
  </si>
  <si>
    <t>SENIOREN 1 2 x30</t>
  </si>
  <si>
    <t>SENIOREN 2 2 x30</t>
  </si>
  <si>
    <t>SENIOREN 1 60 Schuss liegend</t>
  </si>
  <si>
    <t>SENIOREN 2 60 Schuss liegend</t>
  </si>
  <si>
    <t>JUNIOREN 60 Schuss liegend</t>
  </si>
  <si>
    <t>lg.</t>
  </si>
  <si>
    <t>st.</t>
  </si>
  <si>
    <t>kn.</t>
  </si>
  <si>
    <t>DS</t>
  </si>
  <si>
    <t>Zangerle Conny</t>
  </si>
  <si>
    <t>Gerbault Sabrina</t>
  </si>
  <si>
    <t>Pfefferkorn Günter</t>
  </si>
  <si>
    <t>Lech</t>
  </si>
  <si>
    <t>VSB A-Limit = Grün</t>
  </si>
  <si>
    <t>VSB B-Limit = Blau</t>
  </si>
  <si>
    <t>Ergebnisse im Detail</t>
  </si>
  <si>
    <t>Landessportleiter: Hillinger Elisabeth</t>
  </si>
  <si>
    <t>2009 - 2. Kleinkaliber -Landesrunde</t>
  </si>
  <si>
    <t xml:space="preserve">sortiert nach den Ringzahlen der 2. Landesrunde </t>
  </si>
  <si>
    <t>am 6.Juni 2009 bei der SG Montafon in Vandans</t>
  </si>
  <si>
    <t>am 7.Juni 2009 bei der SG Hohenems</t>
  </si>
  <si>
    <t>1.LR</t>
  </si>
  <si>
    <t>2.LR</t>
  </si>
  <si>
    <t>Pilsen</t>
  </si>
  <si>
    <t>Rusch Tamara</t>
  </si>
  <si>
    <t>Lerchenmüller Karl H.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</si>
</sst>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"/>
    <numFmt numFmtId="166" formatCode="dd/mm/yyyy;@"/>
    <numFmt numFmtId="167" formatCode="mmm/yyyy"/>
    <numFmt numFmtId="168" formatCode="0.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MS Sans Serif"/>
      <family val="2"/>
    </font>
    <font>
      <b/>
      <sz val="18"/>
      <name val="MS Sans Serif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i/>
      <sz val="24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MS Sans Serif"/>
      <family val="2"/>
    </font>
    <font>
      <b/>
      <sz val="34"/>
      <name val="Calibri"/>
      <family val="2"/>
    </font>
    <font>
      <sz val="18"/>
      <name val="Calibri"/>
      <family val="2"/>
    </font>
    <font>
      <b/>
      <sz val="18"/>
      <color indexed="10"/>
      <name val="Calibri"/>
      <family val="2"/>
    </font>
    <font>
      <b/>
      <sz val="34"/>
      <color indexed="10"/>
      <name val="Calibri"/>
      <family val="2"/>
    </font>
    <font>
      <sz val="12"/>
      <name val="Calibri"/>
      <family val="2"/>
    </font>
    <font>
      <sz val="3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2"/>
      <color indexed="10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MS Sans Serif"/>
      <family val="2"/>
    </font>
    <font>
      <b/>
      <sz val="18"/>
      <color rgb="FFFF0000"/>
      <name val="Calibri"/>
      <family val="2"/>
    </font>
    <font>
      <b/>
      <sz val="22"/>
      <color rgb="FFFF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8" fontId="39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3" fontId="40" fillId="0" borderId="0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3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69" fillId="13" borderId="19" xfId="0" applyFont="1" applyFill="1" applyBorder="1" applyAlignment="1">
      <alignment horizontal="center" vertical="center"/>
    </xf>
    <xf numFmtId="0" fontId="45" fillId="13" borderId="20" xfId="0" applyNumberFormat="1" applyFont="1" applyFill="1" applyBorder="1" applyAlignment="1">
      <alignment horizontal="center" vertical="center"/>
    </xf>
    <xf numFmtId="0" fontId="45" fillId="13" borderId="21" xfId="0" applyNumberFormat="1" applyFont="1" applyFill="1" applyBorder="1" applyAlignment="1">
      <alignment horizontal="center" vertical="center"/>
    </xf>
    <xf numFmtId="0" fontId="45" fillId="13" borderId="22" xfId="0" applyNumberFormat="1" applyFont="1" applyFill="1" applyBorder="1" applyAlignment="1">
      <alignment horizontal="center" vertical="center"/>
    </xf>
    <xf numFmtId="0" fontId="45" fillId="13" borderId="23" xfId="0" applyNumberFormat="1" applyFont="1" applyFill="1" applyBorder="1" applyAlignment="1">
      <alignment horizontal="center" vertical="center"/>
    </xf>
    <xf numFmtId="4" fontId="45" fillId="13" borderId="23" xfId="0" applyNumberFormat="1" applyFont="1" applyFill="1" applyBorder="1" applyAlignment="1">
      <alignment horizontal="center" vertical="center"/>
    </xf>
    <xf numFmtId="0" fontId="45" fillId="13" borderId="23" xfId="0" applyFont="1" applyFill="1" applyBorder="1" applyAlignment="1">
      <alignment horizontal="center" vertical="center"/>
    </xf>
    <xf numFmtId="0" fontId="45" fillId="13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 quotePrefix="1">
      <alignment vertical="center"/>
    </xf>
    <xf numFmtId="0" fontId="44" fillId="0" borderId="27" xfId="0" applyNumberFormat="1" applyFont="1" applyFill="1" applyBorder="1" applyAlignment="1" quotePrefix="1">
      <alignment horizontal="center" vertical="center"/>
    </xf>
    <xf numFmtId="0" fontId="44" fillId="0" borderId="28" xfId="0" applyNumberFormat="1" applyFont="1" applyFill="1" applyBorder="1" applyAlignment="1" quotePrefix="1">
      <alignment horizontal="center" vertical="center"/>
    </xf>
    <xf numFmtId="0" fontId="44" fillId="0" borderId="29" xfId="0" applyNumberFormat="1" applyFont="1" applyFill="1" applyBorder="1" applyAlignment="1" quotePrefix="1">
      <alignment horizontal="center" vertical="center"/>
    </xf>
    <xf numFmtId="4" fontId="44" fillId="0" borderId="27" xfId="0" applyNumberFormat="1" applyFont="1" applyFill="1" applyBorder="1" applyAlignment="1" quotePrefix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 quotePrefix="1">
      <alignment vertical="center"/>
    </xf>
    <xf numFmtId="0" fontId="44" fillId="0" borderId="38" xfId="0" applyNumberFormat="1" applyFont="1" applyFill="1" applyBorder="1" applyAlignment="1" quotePrefix="1">
      <alignment horizontal="center" vertical="center"/>
    </xf>
    <xf numFmtId="0" fontId="44" fillId="0" borderId="39" xfId="0" applyNumberFormat="1" applyFont="1" applyFill="1" applyBorder="1" applyAlignment="1" quotePrefix="1">
      <alignment horizontal="center" vertical="center"/>
    </xf>
    <xf numFmtId="0" fontId="44" fillId="0" borderId="40" xfId="0" applyNumberFormat="1" applyFont="1" applyFill="1" applyBorder="1" applyAlignment="1" quotePrefix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69" fillId="35" borderId="46" xfId="0" applyFont="1" applyFill="1" applyBorder="1" applyAlignment="1">
      <alignment horizontal="center" vertical="center"/>
    </xf>
    <xf numFmtId="0" fontId="45" fillId="13" borderId="20" xfId="0" applyNumberFormat="1" applyFont="1" applyFill="1" applyBorder="1" applyAlignment="1">
      <alignment horizontal="left" vertical="center"/>
    </xf>
    <xf numFmtId="4" fontId="45" fillId="13" borderId="22" xfId="0" applyNumberFormat="1" applyFont="1" applyFill="1" applyBorder="1" applyAlignment="1">
      <alignment horizontal="center" vertical="center"/>
    </xf>
    <xf numFmtId="0" fontId="45" fillId="13" borderId="22" xfId="0" applyFont="1" applyFill="1" applyBorder="1" applyAlignment="1">
      <alignment horizontal="center" vertical="center"/>
    </xf>
    <xf numFmtId="0" fontId="45" fillId="13" borderId="47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44" fillId="0" borderId="4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69" fillId="13" borderId="46" xfId="0" applyFont="1" applyFill="1" applyBorder="1" applyAlignment="1">
      <alignment horizontal="center" vertical="center"/>
    </xf>
    <xf numFmtId="0" fontId="44" fillId="0" borderId="39" xfId="0" applyNumberFormat="1" applyFont="1" applyFill="1" applyBorder="1" applyAlignment="1">
      <alignment horizontal="center" vertical="center"/>
    </xf>
    <xf numFmtId="4" fontId="44" fillId="0" borderId="50" xfId="0" applyNumberFormat="1" applyFont="1" applyFill="1" applyBorder="1" applyAlignment="1">
      <alignment horizontal="center" vertical="center"/>
    </xf>
    <xf numFmtId="0" fontId="44" fillId="0" borderId="29" xfId="0" applyNumberFormat="1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4" fontId="44" fillId="0" borderId="27" xfId="0" applyNumberFormat="1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vertical="center"/>
    </xf>
    <xf numFmtId="0" fontId="44" fillId="0" borderId="38" xfId="0" applyNumberFormat="1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5" fillId="13" borderId="63" xfId="0" applyNumberFormat="1" applyFont="1" applyFill="1" applyBorder="1" applyAlignment="1">
      <alignment horizontal="left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45" fillId="35" borderId="20" xfId="0" applyNumberFormat="1" applyFont="1" applyFill="1" applyBorder="1" applyAlignment="1">
      <alignment horizontal="left" vertical="center"/>
    </xf>
    <xf numFmtId="0" fontId="45" fillId="35" borderId="21" xfId="0" applyNumberFormat="1" applyFont="1" applyFill="1" applyBorder="1" applyAlignment="1">
      <alignment horizontal="center" vertical="center"/>
    </xf>
    <xf numFmtId="0" fontId="45" fillId="35" borderId="22" xfId="0" applyNumberFormat="1" applyFont="1" applyFill="1" applyBorder="1" applyAlignment="1">
      <alignment horizontal="center" vertical="center"/>
    </xf>
    <xf numFmtId="4" fontId="45" fillId="35" borderId="22" xfId="0" applyNumberFormat="1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vertical="center"/>
    </xf>
    <xf numFmtId="0" fontId="44" fillId="0" borderId="27" xfId="0" applyNumberFormat="1" applyFont="1" applyFill="1" applyBorder="1" applyAlignment="1">
      <alignment horizontal="center" vertical="center"/>
    </xf>
    <xf numFmtId="0" fontId="44" fillId="0" borderId="28" xfId="0" applyNumberFormat="1" applyFont="1" applyFill="1" applyBorder="1" applyAlignment="1">
      <alignment horizontal="center" vertical="center"/>
    </xf>
    <xf numFmtId="0" fontId="44" fillId="0" borderId="3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center" vertical="center"/>
    </xf>
    <xf numFmtId="0" fontId="44" fillId="0" borderId="41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left" vertical="center"/>
    </xf>
    <xf numFmtId="0" fontId="44" fillId="0" borderId="44" xfId="0" applyNumberFormat="1" applyFont="1" applyFill="1" applyBorder="1" applyAlignment="1">
      <alignment horizontal="center" vertical="center"/>
    </xf>
    <xf numFmtId="0" fontId="44" fillId="0" borderId="78" xfId="0" applyNumberFormat="1" applyFont="1" applyFill="1" applyBorder="1" applyAlignment="1">
      <alignment horizontal="center" vertical="center"/>
    </xf>
    <xf numFmtId="0" fontId="44" fillId="0" borderId="78" xfId="0" applyFont="1" applyFill="1" applyBorder="1" applyAlignment="1">
      <alignment horizontal="center" vertical="center"/>
    </xf>
    <xf numFmtId="0" fontId="45" fillId="35" borderId="79" xfId="0" applyNumberFormat="1" applyFont="1" applyFill="1" applyBorder="1" applyAlignment="1">
      <alignment horizontal="center" vertical="center"/>
    </xf>
    <xf numFmtId="4" fontId="44" fillId="0" borderId="55" xfId="0" applyNumberFormat="1" applyFont="1" applyFill="1" applyBorder="1" applyAlignment="1" quotePrefix="1">
      <alignment horizontal="center" vertical="center"/>
    </xf>
    <xf numFmtId="4" fontId="44" fillId="0" borderId="57" xfId="0" applyNumberFormat="1" applyFont="1" applyFill="1" applyBorder="1" applyAlignment="1" quotePrefix="1">
      <alignment horizontal="center" vertical="center"/>
    </xf>
    <xf numFmtId="0" fontId="44" fillId="0" borderId="80" xfId="0" applyNumberFormat="1" applyFont="1" applyFill="1" applyBorder="1" applyAlignment="1" quotePrefix="1">
      <alignment vertical="center"/>
    </xf>
    <xf numFmtId="0" fontId="44" fillId="0" borderId="81" xfId="0" applyNumberFormat="1" applyFont="1" applyFill="1" applyBorder="1" applyAlignment="1" quotePrefix="1">
      <alignment horizontal="center" vertical="center"/>
    </xf>
    <xf numFmtId="0" fontId="44" fillId="0" borderId="82" xfId="0" applyNumberFormat="1" applyFont="1" applyFill="1" applyBorder="1" applyAlignment="1" quotePrefix="1">
      <alignment horizontal="center" vertical="center"/>
    </xf>
    <xf numFmtId="0" fontId="44" fillId="0" borderId="83" xfId="0" applyNumberFormat="1" applyFont="1" applyFill="1" applyBorder="1" applyAlignment="1">
      <alignment horizontal="center" vertical="center"/>
    </xf>
    <xf numFmtId="4" fontId="44" fillId="0" borderId="60" xfId="0" applyNumberFormat="1" applyFont="1" applyFill="1" applyBorder="1" applyAlignment="1" quotePrefix="1">
      <alignment horizontal="center" vertical="center"/>
    </xf>
    <xf numFmtId="0" fontId="45" fillId="35" borderId="63" xfId="0" applyNumberFormat="1" applyFont="1" applyFill="1" applyBorder="1" applyAlignment="1">
      <alignment horizontal="left" vertical="center"/>
    </xf>
    <xf numFmtId="0" fontId="69" fillId="0" borderId="84" xfId="0" applyFont="1" applyFill="1" applyBorder="1" applyAlignment="1">
      <alignment horizontal="center" vertical="center"/>
    </xf>
    <xf numFmtId="0" fontId="44" fillId="0" borderId="85" xfId="0" applyNumberFormat="1" applyFont="1" applyFill="1" applyBorder="1" applyAlignment="1">
      <alignment vertical="center"/>
    </xf>
    <xf numFmtId="0" fontId="44" fillId="0" borderId="86" xfId="0" applyNumberFormat="1" applyFont="1" applyFill="1" applyBorder="1" applyAlignment="1">
      <alignment horizontal="center" vertical="center"/>
    </xf>
    <xf numFmtId="0" fontId="44" fillId="0" borderId="70" xfId="0" applyNumberFormat="1" applyFont="1" applyFill="1" applyBorder="1" applyAlignment="1">
      <alignment horizontal="center" vertical="center"/>
    </xf>
    <xf numFmtId="0" fontId="69" fillId="13" borderId="63" xfId="0" applyFont="1" applyFill="1" applyBorder="1" applyAlignment="1">
      <alignment horizontal="center" vertical="center"/>
    </xf>
    <xf numFmtId="0" fontId="45" fillId="35" borderId="22" xfId="0" applyNumberFormat="1" applyFont="1" applyFill="1" applyBorder="1" applyAlignment="1">
      <alignment horizontal="left" vertical="center"/>
    </xf>
    <xf numFmtId="4" fontId="44" fillId="0" borderId="57" xfId="0" applyNumberFormat="1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69" fillId="35" borderId="63" xfId="0" applyFont="1" applyFill="1" applyBorder="1" applyAlignment="1">
      <alignment horizontal="center" vertical="center"/>
    </xf>
    <xf numFmtId="0" fontId="45" fillId="13" borderId="22" xfId="0" applyNumberFormat="1" applyFont="1" applyFill="1" applyBorder="1" applyAlignment="1">
      <alignment horizontal="left" vertical="center"/>
    </xf>
    <xf numFmtId="4" fontId="44" fillId="0" borderId="55" xfId="0" applyNumberFormat="1" applyFont="1" applyFill="1" applyBorder="1" applyAlignment="1">
      <alignment horizontal="center" vertical="center"/>
    </xf>
    <xf numFmtId="4" fontId="44" fillId="0" borderId="60" xfId="0" applyNumberFormat="1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/>
    </xf>
    <xf numFmtId="0" fontId="44" fillId="0" borderId="89" xfId="0" applyNumberFormat="1" applyFont="1" applyFill="1" applyBorder="1" applyAlignment="1">
      <alignment vertical="center"/>
    </xf>
    <xf numFmtId="0" fontId="44" fillId="0" borderId="90" xfId="0" applyNumberFormat="1" applyFont="1" applyFill="1" applyBorder="1" applyAlignment="1">
      <alignment horizontal="center" vertical="center"/>
    </xf>
    <xf numFmtId="0" fontId="44" fillId="0" borderId="91" xfId="0" applyNumberFormat="1" applyFont="1" applyFill="1" applyBorder="1" applyAlignment="1">
      <alignment horizontal="center" vertical="center"/>
    </xf>
    <xf numFmtId="0" fontId="44" fillId="0" borderId="92" xfId="0" applyNumberFormat="1" applyFont="1" applyFill="1" applyBorder="1" applyAlignment="1">
      <alignment horizontal="center" vertical="center"/>
    </xf>
    <xf numFmtId="4" fontId="44" fillId="0" borderId="93" xfId="0" applyNumberFormat="1" applyFont="1" applyFill="1" applyBorder="1" applyAlignment="1">
      <alignment horizontal="center" vertical="center"/>
    </xf>
    <xf numFmtId="0" fontId="44" fillId="0" borderId="94" xfId="0" applyFont="1" applyFill="1" applyBorder="1" applyAlignment="1">
      <alignment horizontal="center" vertical="center"/>
    </xf>
    <xf numFmtId="0" fontId="44" fillId="0" borderId="92" xfId="0" applyFont="1" applyFill="1" applyBorder="1" applyAlignment="1">
      <alignment horizontal="center" vertical="center"/>
    </xf>
    <xf numFmtId="0" fontId="44" fillId="0" borderId="93" xfId="0" applyFont="1" applyFill="1" applyBorder="1" applyAlignment="1">
      <alignment horizontal="center" vertical="center"/>
    </xf>
    <xf numFmtId="0" fontId="45" fillId="0" borderId="95" xfId="0" applyFont="1" applyFill="1" applyBorder="1" applyAlignment="1">
      <alignment horizontal="center" vertical="center"/>
    </xf>
    <xf numFmtId="0" fontId="44" fillId="0" borderId="96" xfId="0" applyFont="1" applyFill="1" applyBorder="1" applyAlignment="1">
      <alignment horizontal="center" vertical="center"/>
    </xf>
    <xf numFmtId="0" fontId="45" fillId="0" borderId="97" xfId="0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6" fillId="0" borderId="98" xfId="0" applyNumberFormat="1" applyFont="1" applyFill="1" applyBorder="1" applyAlignment="1">
      <alignment horizontal="center" vertical="center"/>
    </xf>
    <xf numFmtId="4" fontId="46" fillId="0" borderId="99" xfId="0" applyNumberFormat="1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48" fillId="0" borderId="63" xfId="0" applyNumberFormat="1" applyFont="1" applyFill="1" applyBorder="1" applyAlignment="1">
      <alignment horizontal="left" vertical="center"/>
    </xf>
    <xf numFmtId="0" fontId="48" fillId="0" borderId="22" xfId="0" applyNumberFormat="1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1" fillId="0" borderId="100" xfId="0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left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4" fontId="46" fillId="0" borderId="22" xfId="0" applyNumberFormat="1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4" fillId="0" borderId="85" xfId="0" applyNumberFormat="1" applyFont="1" applyFill="1" applyBorder="1" applyAlignment="1" quotePrefix="1">
      <alignment vertical="center"/>
    </xf>
    <xf numFmtId="0" fontId="44" fillId="0" borderId="86" xfId="0" applyNumberFormat="1" applyFont="1" applyFill="1" applyBorder="1" applyAlignment="1" quotePrefix="1">
      <alignment horizontal="center" vertical="center"/>
    </xf>
    <xf numFmtId="0" fontId="44" fillId="0" borderId="70" xfId="0" applyNumberFormat="1" applyFont="1" applyFill="1" applyBorder="1" applyAlignment="1" quotePrefix="1">
      <alignment horizontal="center" vertical="center"/>
    </xf>
    <xf numFmtId="0" fontId="44" fillId="0" borderId="78" xfId="0" applyNumberFormat="1" applyFont="1" applyFill="1" applyBorder="1" applyAlignment="1" quotePrefix="1">
      <alignment horizontal="center" vertical="center"/>
    </xf>
    <xf numFmtId="4" fontId="44" fillId="0" borderId="101" xfId="0" applyNumberFormat="1" applyFont="1" applyFill="1" applyBorder="1" applyAlignment="1" quotePrefix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44" fillId="0" borderId="10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71" xfId="0" applyNumberFormat="1" applyFont="1" applyFill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67" xfId="0" applyNumberFormat="1" applyFont="1" applyFill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99" xfId="0" applyNumberFormat="1" applyFont="1" applyFill="1" applyBorder="1" applyAlignment="1">
      <alignment vertical="center"/>
    </xf>
    <xf numFmtId="0" fontId="45" fillId="0" borderId="104" xfId="0" applyNumberFormat="1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171450</xdr:colOff>
      <xdr:row>4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0"/>
          <a:ext cx="10277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2438400</xdr:colOff>
      <xdr:row>31</xdr:row>
      <xdr:rowOff>28575</xdr:rowOff>
    </xdr:to>
    <xdr:pic>
      <xdr:nvPicPr>
        <xdr:cNvPr id="2" name="Picture 5" descr="Logo Arlberg Quellfrisch Früch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2392025"/>
          <a:ext cx="2438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1676400</xdr:colOff>
      <xdr:row>30</xdr:row>
      <xdr:rowOff>352425</xdr:rowOff>
    </xdr:to>
    <xdr:pic>
      <xdr:nvPicPr>
        <xdr:cNvPr id="3" name="gruppe_logo.gif" descr="grupp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1200150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38100</xdr:rowOff>
    </xdr:from>
    <xdr:to>
      <xdr:col>11</xdr:col>
      <xdr:colOff>361950</xdr:colOff>
      <xdr:row>31</xdr:row>
      <xdr:rowOff>19050</xdr:rowOff>
    </xdr:to>
    <xdr:pic>
      <xdr:nvPicPr>
        <xdr:cNvPr id="4" name="Picture 1" descr="VKW_4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12039600"/>
          <a:ext cx="3648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2514600</xdr:colOff>
      <xdr:row>31</xdr:row>
      <xdr:rowOff>76200</xdr:rowOff>
    </xdr:from>
    <xdr:to>
      <xdr:col>4</xdr:col>
      <xdr:colOff>333375</xdr:colOff>
      <xdr:row>33</xdr:row>
      <xdr:rowOff>295275</xdr:rowOff>
    </xdr:to>
    <xdr:pic>
      <xdr:nvPicPr>
        <xdr:cNvPr id="5" name="Picture 571" descr="http://www.vlbg-sb.at/Bilder/Logos/Logo_Raiffeisen_x8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1363980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PageLayoutView="0" workbookViewId="0" topLeftCell="B118">
      <selection activeCell="M131" sqref="M131"/>
    </sheetView>
  </sheetViews>
  <sheetFormatPr defaultColWidth="46.57421875" defaultRowHeight="12.75"/>
  <cols>
    <col min="1" max="1" width="5.8515625" style="6" bestFit="1" customWidth="1"/>
    <col min="2" max="2" width="37.7109375" style="1" customWidth="1"/>
    <col min="3" max="3" width="8.7109375" style="4" bestFit="1" customWidth="1"/>
    <col min="4" max="4" width="25.7109375" style="3" bestFit="1" customWidth="1"/>
    <col min="5" max="5" width="10.140625" style="5" bestFit="1" customWidth="1"/>
    <col min="6" max="6" width="9.28125" style="54" customWidth="1"/>
    <col min="7" max="12" width="8.00390625" style="2" customWidth="1"/>
    <col min="13" max="13" width="10.140625" style="7" bestFit="1" customWidth="1"/>
    <col min="14" max="14" width="1.8515625" style="2" customWidth="1"/>
    <col min="15" max="15" width="10.140625" style="200" bestFit="1" customWidth="1"/>
    <col min="16" max="16384" width="46.57421875" style="1" customWidth="1"/>
  </cols>
  <sheetData>
    <row r="1" spans="3:16" ht="30">
      <c r="C1" s="8"/>
      <c r="D1" s="26"/>
      <c r="E1" s="27"/>
      <c r="F1" s="49"/>
      <c r="G1" s="9"/>
      <c r="H1" s="10"/>
      <c r="I1" s="9"/>
      <c r="J1" s="9"/>
      <c r="K1" s="28"/>
      <c r="L1" s="26"/>
      <c r="M1" s="32"/>
      <c r="N1" s="12"/>
      <c r="O1" s="46"/>
      <c r="P1" s="13"/>
    </row>
    <row r="2" spans="3:16" ht="30">
      <c r="C2" s="8"/>
      <c r="D2" s="26"/>
      <c r="E2" s="27"/>
      <c r="F2" s="49"/>
      <c r="G2" s="9"/>
      <c r="H2" s="10"/>
      <c r="I2" s="9"/>
      <c r="J2" s="9"/>
      <c r="K2" s="28"/>
      <c r="L2" s="26"/>
      <c r="M2" s="32"/>
      <c r="N2" s="12"/>
      <c r="O2" s="46"/>
      <c r="P2" s="13"/>
    </row>
    <row r="3" spans="3:16" ht="30">
      <c r="C3" s="14"/>
      <c r="D3" s="29"/>
      <c r="E3" s="30"/>
      <c r="F3" s="50"/>
      <c r="G3" s="15"/>
      <c r="H3" s="16"/>
      <c r="I3" s="15"/>
      <c r="J3" s="15"/>
      <c r="K3" s="31"/>
      <c r="L3" s="29"/>
      <c r="M3" s="33"/>
      <c r="N3" s="17"/>
      <c r="O3" s="199"/>
      <c r="P3" s="18"/>
    </row>
    <row r="4" spans="3:16" ht="30">
      <c r="C4" s="8"/>
      <c r="D4" s="26"/>
      <c r="E4" s="27"/>
      <c r="F4" s="49"/>
      <c r="G4" s="9"/>
      <c r="H4" s="10"/>
      <c r="I4" s="9"/>
      <c r="J4" s="9"/>
      <c r="K4" s="28"/>
      <c r="L4" s="26"/>
      <c r="M4" s="32"/>
      <c r="N4" s="12"/>
      <c r="O4" s="46"/>
      <c r="P4" s="13"/>
    </row>
    <row r="5" spans="3:16" ht="30">
      <c r="C5" s="8"/>
      <c r="D5" s="26"/>
      <c r="E5" s="27"/>
      <c r="F5" s="49"/>
      <c r="G5" s="9"/>
      <c r="H5" s="10"/>
      <c r="I5" s="9"/>
      <c r="J5" s="9"/>
      <c r="K5" s="28"/>
      <c r="L5" s="26"/>
      <c r="M5" s="32"/>
      <c r="N5" s="12"/>
      <c r="O5" s="46"/>
      <c r="P5" s="13"/>
    </row>
    <row r="6" spans="3:16" ht="30">
      <c r="C6" s="8"/>
      <c r="D6" s="26"/>
      <c r="E6" s="27"/>
      <c r="F6" s="49"/>
      <c r="G6" s="9"/>
      <c r="H6" s="10"/>
      <c r="I6" s="9"/>
      <c r="J6" s="9"/>
      <c r="K6" s="28"/>
      <c r="L6" s="26"/>
      <c r="M6" s="32"/>
      <c r="N6" s="12"/>
      <c r="O6" s="46"/>
      <c r="P6" s="13"/>
    </row>
    <row r="7" spans="3:16" ht="30">
      <c r="C7" s="8"/>
      <c r="D7" s="26"/>
      <c r="E7" s="27"/>
      <c r="F7" s="49"/>
      <c r="G7" s="9"/>
      <c r="H7" s="10"/>
      <c r="I7" s="9"/>
      <c r="J7" s="9"/>
      <c r="K7" s="28"/>
      <c r="L7" s="26"/>
      <c r="M7" s="32"/>
      <c r="N7" s="12"/>
      <c r="O7" s="46"/>
      <c r="P7" s="13"/>
    </row>
    <row r="8" spans="3:16" ht="30">
      <c r="C8" s="8"/>
      <c r="D8" s="26"/>
      <c r="E8" s="27"/>
      <c r="F8" s="49"/>
      <c r="G8" s="9"/>
      <c r="H8" s="10"/>
      <c r="I8" s="9"/>
      <c r="J8" s="9"/>
      <c r="K8" s="28"/>
      <c r="L8" s="26"/>
      <c r="M8" s="32"/>
      <c r="N8" s="12"/>
      <c r="O8" s="46"/>
      <c r="P8" s="13"/>
    </row>
    <row r="9" spans="3:16" ht="30">
      <c r="C9" s="8"/>
      <c r="D9" s="26"/>
      <c r="E9" s="27"/>
      <c r="F9" s="49"/>
      <c r="G9" s="9"/>
      <c r="H9" s="10"/>
      <c r="I9" s="9"/>
      <c r="J9" s="9"/>
      <c r="K9" s="28"/>
      <c r="L9" s="26"/>
      <c r="M9" s="32"/>
      <c r="N9" s="12"/>
      <c r="O9" s="46"/>
      <c r="P9" s="13"/>
    </row>
    <row r="10" spans="3:16" ht="30">
      <c r="C10" s="8"/>
      <c r="D10" s="26"/>
      <c r="E10" s="27"/>
      <c r="F10" s="49"/>
      <c r="G10" s="9"/>
      <c r="H10" s="10"/>
      <c r="I10" s="9"/>
      <c r="J10" s="9"/>
      <c r="K10" s="28"/>
      <c r="L10" s="26"/>
      <c r="M10" s="32"/>
      <c r="N10" s="12"/>
      <c r="O10" s="46"/>
      <c r="P10" s="13"/>
    </row>
    <row r="11" spans="3:16" ht="30">
      <c r="C11" s="8"/>
      <c r="D11" s="26"/>
      <c r="E11" s="27"/>
      <c r="F11" s="49"/>
      <c r="G11" s="9"/>
      <c r="H11" s="10"/>
      <c r="I11" s="9"/>
      <c r="J11" s="9"/>
      <c r="K11" s="28"/>
      <c r="L11" s="26"/>
      <c r="M11" s="32"/>
      <c r="N11" s="12"/>
      <c r="O11" s="46"/>
      <c r="P11" s="13"/>
    </row>
    <row r="12" spans="1:16" s="35" customFormat="1" ht="43.5">
      <c r="A12" s="223" t="s">
        <v>101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34"/>
    </row>
    <row r="13" spans="1:16" s="36" customFormat="1" ht="43.5">
      <c r="A13" s="224" t="s">
        <v>99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34"/>
    </row>
    <row r="14" spans="1:16" s="35" customFormat="1" ht="43.5">
      <c r="A14" s="223" t="s">
        <v>102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34"/>
    </row>
    <row r="15" spans="1:16" s="35" customFormat="1" ht="43.5">
      <c r="A15" s="37"/>
      <c r="C15" s="38"/>
      <c r="D15" s="34"/>
      <c r="E15" s="39"/>
      <c r="F15" s="51"/>
      <c r="G15" s="40"/>
      <c r="H15" s="41"/>
      <c r="I15" s="40"/>
      <c r="J15" s="40"/>
      <c r="K15" s="42"/>
      <c r="L15" s="43"/>
      <c r="M15" s="44"/>
      <c r="N15" s="45"/>
      <c r="O15" s="46"/>
      <c r="P15" s="47"/>
    </row>
    <row r="16" spans="1:16" s="35" customFormat="1" ht="43.5">
      <c r="A16" s="224" t="s">
        <v>103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34"/>
    </row>
    <row r="17" spans="1:16" s="35" customFormat="1" ht="43.5">
      <c r="A17" s="224" t="s">
        <v>104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34"/>
    </row>
    <row r="18" spans="1:16" s="35" customFormat="1" ht="43.5">
      <c r="A18" s="37"/>
      <c r="C18" s="38"/>
      <c r="D18" s="34"/>
      <c r="E18" s="39"/>
      <c r="F18" s="51"/>
      <c r="G18" s="40"/>
      <c r="H18" s="41"/>
      <c r="I18" s="40"/>
      <c r="J18" s="40"/>
      <c r="K18" s="42"/>
      <c r="L18" s="43"/>
      <c r="M18" s="44"/>
      <c r="N18" s="45"/>
      <c r="O18" s="46"/>
      <c r="P18" s="47"/>
    </row>
    <row r="19" spans="1:16" s="35" customFormat="1" ht="43.5">
      <c r="A19" s="37"/>
      <c r="C19" s="38"/>
      <c r="D19" s="40"/>
      <c r="E19" s="39"/>
      <c r="F19" s="51"/>
      <c r="G19" s="40"/>
      <c r="H19" s="41"/>
      <c r="I19" s="40"/>
      <c r="J19" s="40"/>
      <c r="K19" s="42"/>
      <c r="L19" s="43"/>
      <c r="M19" s="44"/>
      <c r="N19" s="45"/>
      <c r="O19" s="46"/>
      <c r="P19" s="47"/>
    </row>
    <row r="20" spans="1:16" s="35" customFormat="1" ht="43.5">
      <c r="A20" s="225" t="s">
        <v>100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40"/>
    </row>
    <row r="21" spans="3:16" ht="42.75">
      <c r="C21" s="19"/>
      <c r="D21" s="20"/>
      <c r="E21" s="21"/>
      <c r="F21" s="52"/>
      <c r="G21" s="20"/>
      <c r="H21" s="21"/>
      <c r="I21" s="20"/>
      <c r="J21" s="20"/>
      <c r="K21" s="19"/>
      <c r="L21" s="20"/>
      <c r="M21" s="32"/>
      <c r="N21" s="20"/>
      <c r="O21" s="39"/>
      <c r="P21" s="20"/>
    </row>
    <row r="22" spans="3:16" ht="30">
      <c r="C22" s="11"/>
      <c r="D22" s="9"/>
      <c r="E22" s="21"/>
      <c r="F22" s="52"/>
      <c r="G22" s="9"/>
      <c r="H22" s="10"/>
      <c r="I22" s="9"/>
      <c r="J22" s="9"/>
      <c r="K22" s="11"/>
      <c r="L22" s="9"/>
      <c r="M22" s="32"/>
      <c r="N22" s="9"/>
      <c r="O22" s="39"/>
      <c r="P22" s="9"/>
    </row>
    <row r="23" spans="3:16" ht="30">
      <c r="C23" s="11"/>
      <c r="D23" s="9"/>
      <c r="E23" s="21"/>
      <c r="F23" s="52"/>
      <c r="G23" s="9"/>
      <c r="H23" s="10"/>
      <c r="I23" s="9"/>
      <c r="J23" s="9"/>
      <c r="K23" s="11"/>
      <c r="L23" s="9"/>
      <c r="M23" s="32"/>
      <c r="N23" s="9"/>
      <c r="O23" s="39"/>
      <c r="P23" s="9"/>
    </row>
    <row r="24" spans="3:16" ht="30">
      <c r="C24" s="11"/>
      <c r="D24" s="9"/>
      <c r="E24" s="21"/>
      <c r="F24" s="52"/>
      <c r="G24" s="9"/>
      <c r="H24" s="10"/>
      <c r="I24" s="9"/>
      <c r="J24" s="9"/>
      <c r="K24" s="11"/>
      <c r="L24" s="9"/>
      <c r="M24" s="32"/>
      <c r="N24" s="9"/>
      <c r="O24" s="39"/>
      <c r="P24" s="9"/>
    </row>
    <row r="25" spans="3:16" ht="30">
      <c r="C25" s="11"/>
      <c r="D25" s="9"/>
      <c r="E25" s="21"/>
      <c r="F25" s="52"/>
      <c r="G25" s="9"/>
      <c r="H25" s="10"/>
      <c r="I25" s="9"/>
      <c r="J25" s="9"/>
      <c r="K25" s="11"/>
      <c r="L25" s="9"/>
      <c r="M25" s="32"/>
      <c r="N25" s="9"/>
      <c r="O25" s="39"/>
      <c r="P25" s="9"/>
    </row>
    <row r="26" spans="3:16" ht="30">
      <c r="C26" s="11"/>
      <c r="D26" s="9"/>
      <c r="E26" s="21"/>
      <c r="F26" s="52"/>
      <c r="G26" s="9"/>
      <c r="H26" s="10"/>
      <c r="I26" s="9"/>
      <c r="J26" s="9"/>
      <c r="K26" s="11"/>
      <c r="L26" s="9"/>
      <c r="M26" s="32"/>
      <c r="N26" s="9"/>
      <c r="O26" s="39"/>
      <c r="P26" s="9"/>
    </row>
    <row r="27" spans="3:16" ht="30.75">
      <c r="C27" s="8"/>
      <c r="D27" s="24"/>
      <c r="E27" s="25"/>
      <c r="F27" s="53"/>
      <c r="G27" s="22"/>
      <c r="H27" s="23"/>
      <c r="I27" s="22"/>
      <c r="J27" s="9"/>
      <c r="K27" s="28"/>
      <c r="L27" s="26"/>
      <c r="M27" s="32"/>
      <c r="N27" s="12"/>
      <c r="O27" s="46"/>
      <c r="P27" s="13"/>
    </row>
    <row r="28" spans="3:16" ht="30.75">
      <c r="C28" s="8"/>
      <c r="D28" s="24"/>
      <c r="E28" s="25"/>
      <c r="F28" s="53"/>
      <c r="G28" s="22"/>
      <c r="H28" s="23"/>
      <c r="I28" s="22"/>
      <c r="J28" s="9"/>
      <c r="K28" s="28"/>
      <c r="L28" s="26"/>
      <c r="M28" s="32"/>
      <c r="N28" s="12"/>
      <c r="O28" s="46"/>
      <c r="P28" s="13"/>
    </row>
    <row r="29" spans="3:16" ht="30.75">
      <c r="C29" s="8"/>
      <c r="D29" s="24"/>
      <c r="E29" s="25"/>
      <c r="F29" s="53"/>
      <c r="G29" s="22"/>
      <c r="H29" s="23"/>
      <c r="I29" s="22"/>
      <c r="J29" s="9"/>
      <c r="K29" s="28"/>
      <c r="L29" s="26"/>
      <c r="M29" s="32"/>
      <c r="N29" s="12"/>
      <c r="O29" s="46"/>
      <c r="P29" s="13"/>
    </row>
    <row r="30" spans="3:16" ht="30.75">
      <c r="C30" s="8"/>
      <c r="D30" s="24"/>
      <c r="E30" s="25"/>
      <c r="F30" s="53"/>
      <c r="G30" s="22"/>
      <c r="H30" s="23"/>
      <c r="I30" s="22"/>
      <c r="J30" s="9"/>
      <c r="K30" s="28"/>
      <c r="L30" s="26"/>
      <c r="M30" s="32"/>
      <c r="N30" s="12"/>
      <c r="O30" s="46"/>
      <c r="P30" s="13"/>
    </row>
    <row r="31" spans="3:16" ht="30.75">
      <c r="C31" s="8"/>
      <c r="D31" s="24"/>
      <c r="E31" s="25"/>
      <c r="F31" s="53"/>
      <c r="G31" s="22"/>
      <c r="H31" s="23"/>
      <c r="I31" s="22"/>
      <c r="J31" s="9"/>
      <c r="K31" s="28"/>
      <c r="L31" s="26"/>
      <c r="M31" s="32"/>
      <c r="N31" s="12"/>
      <c r="O31" s="46"/>
      <c r="P31" s="13"/>
    </row>
    <row r="32" spans="3:16" ht="30.75">
      <c r="C32" s="8"/>
      <c r="D32" s="24"/>
      <c r="E32" s="25"/>
      <c r="F32" s="53"/>
      <c r="G32" s="22"/>
      <c r="H32" s="23"/>
      <c r="I32" s="22"/>
      <c r="J32" s="9"/>
      <c r="K32" s="28"/>
      <c r="L32" s="26"/>
      <c r="M32" s="32"/>
      <c r="N32" s="12"/>
      <c r="O32" s="46"/>
      <c r="P32" s="13"/>
    </row>
    <row r="33" spans="3:16" ht="30">
      <c r="C33" s="8"/>
      <c r="D33" s="26"/>
      <c r="E33" s="27"/>
      <c r="F33" s="49"/>
      <c r="G33" s="9"/>
      <c r="H33" s="10"/>
      <c r="I33" s="9"/>
      <c r="J33" s="9"/>
      <c r="K33" s="28"/>
      <c r="L33" s="26"/>
      <c r="M33" s="32"/>
      <c r="N33" s="12"/>
      <c r="O33" s="46"/>
      <c r="P33" s="13"/>
    </row>
    <row r="34" spans="3:16" ht="30">
      <c r="C34" s="8"/>
      <c r="D34" s="26"/>
      <c r="E34" s="27"/>
      <c r="F34" s="49"/>
      <c r="G34" s="9"/>
      <c r="H34" s="10"/>
      <c r="I34" s="9"/>
      <c r="J34" s="9"/>
      <c r="K34" s="28"/>
      <c r="L34" s="26"/>
      <c r="M34" s="32"/>
      <c r="N34" s="12"/>
      <c r="O34" s="46"/>
      <c r="P34" s="13"/>
    </row>
    <row r="35" spans="3:16" ht="30">
      <c r="C35" s="8"/>
      <c r="D35" s="26"/>
      <c r="E35" s="27"/>
      <c r="F35" s="49"/>
      <c r="G35" s="9"/>
      <c r="H35" s="10"/>
      <c r="I35" s="9"/>
      <c r="J35" s="9"/>
      <c r="K35" s="28"/>
      <c r="L35" s="26"/>
      <c r="M35" s="32"/>
      <c r="N35" s="12"/>
      <c r="O35" s="46"/>
      <c r="P35" s="13"/>
    </row>
    <row r="36" spans="3:16" ht="30">
      <c r="C36" s="8"/>
      <c r="D36" s="26"/>
      <c r="E36" s="27"/>
      <c r="F36" s="49"/>
      <c r="G36" s="9"/>
      <c r="H36" s="10"/>
      <c r="I36" s="9"/>
      <c r="J36" s="9"/>
      <c r="K36" s="28"/>
      <c r="L36" s="26"/>
      <c r="M36" s="32"/>
      <c r="N36" s="12"/>
      <c r="O36" s="46"/>
      <c r="P36" s="13"/>
    </row>
    <row r="38" spans="1:15" s="56" customFormat="1" ht="29.25" thickBot="1">
      <c r="A38" s="55"/>
      <c r="C38" s="57"/>
      <c r="D38" s="58"/>
      <c r="E38" s="59"/>
      <c r="F38" s="60" t="s">
        <v>97</v>
      </c>
      <c r="G38" s="61"/>
      <c r="H38" s="62"/>
      <c r="I38" s="62"/>
      <c r="J38" s="57"/>
      <c r="K38" s="63" t="s">
        <v>98</v>
      </c>
      <c r="L38" s="64"/>
      <c r="M38" s="65"/>
      <c r="N38" s="64"/>
      <c r="O38" s="65"/>
    </row>
    <row r="39" spans="1:15" s="74" customFormat="1" ht="29.25" thickBot="1">
      <c r="A39" s="66"/>
      <c r="B39" s="67" t="s">
        <v>55</v>
      </c>
      <c r="C39" s="235" t="s">
        <v>56</v>
      </c>
      <c r="D39" s="236"/>
      <c r="E39" s="201" t="s">
        <v>71</v>
      </c>
      <c r="F39" s="202" t="s">
        <v>92</v>
      </c>
      <c r="G39" s="68"/>
      <c r="H39" s="69"/>
      <c r="I39" s="70"/>
      <c r="J39" s="70"/>
      <c r="K39" s="70"/>
      <c r="L39" s="71"/>
      <c r="M39" s="72" t="s">
        <v>106</v>
      </c>
      <c r="N39" s="73"/>
      <c r="O39" s="48" t="s">
        <v>105</v>
      </c>
    </row>
    <row r="40" spans="1:15" s="74" customFormat="1" ht="28.5">
      <c r="A40" s="75"/>
      <c r="B40" s="76" t="s">
        <v>75</v>
      </c>
      <c r="C40" s="77"/>
      <c r="D40" s="78"/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2"/>
    </row>
    <row r="41" spans="1:15" s="217" customFormat="1" ht="21">
      <c r="A41" s="211"/>
      <c r="B41" s="212"/>
      <c r="C41" s="213"/>
      <c r="D41" s="214"/>
      <c r="E41" s="214"/>
      <c r="F41" s="215"/>
      <c r="G41" s="208" t="s">
        <v>89</v>
      </c>
      <c r="H41" s="208"/>
      <c r="I41" s="208" t="s">
        <v>90</v>
      </c>
      <c r="J41" s="208"/>
      <c r="K41" s="208" t="s">
        <v>91</v>
      </c>
      <c r="L41" s="208"/>
      <c r="M41" s="208"/>
      <c r="N41" s="208"/>
      <c r="O41" s="216"/>
    </row>
    <row r="42" spans="1:15" s="56" customFormat="1" ht="28.5">
      <c r="A42" s="83">
        <v>1</v>
      </c>
      <c r="B42" s="84" t="s">
        <v>52</v>
      </c>
      <c r="C42" s="85" t="s">
        <v>57</v>
      </c>
      <c r="D42" s="86" t="s">
        <v>66</v>
      </c>
      <c r="E42" s="87">
        <v>1996</v>
      </c>
      <c r="F42" s="88">
        <f>M42/60</f>
        <v>7.6</v>
      </c>
      <c r="G42" s="89">
        <f>90+98</f>
        <v>188</v>
      </c>
      <c r="H42" s="90"/>
      <c r="I42" s="89">
        <f>65+63</f>
        <v>128</v>
      </c>
      <c r="J42" s="91"/>
      <c r="K42" s="89">
        <f>78+62</f>
        <v>140</v>
      </c>
      <c r="L42" s="90"/>
      <c r="M42" s="92">
        <f>SUM(G42:L42)</f>
        <v>456</v>
      </c>
      <c r="N42" s="93"/>
      <c r="O42" s="94">
        <v>465</v>
      </c>
    </row>
    <row r="43" spans="1:15" s="56" customFormat="1" ht="28.5">
      <c r="A43" s="95">
        <v>2</v>
      </c>
      <c r="B43" s="96" t="s">
        <v>50</v>
      </c>
      <c r="C43" s="97" t="s">
        <v>57</v>
      </c>
      <c r="D43" s="98" t="s">
        <v>66</v>
      </c>
      <c r="E43" s="99">
        <v>1995</v>
      </c>
      <c r="F43" s="88">
        <f>M43/60</f>
        <v>7.466666666666667</v>
      </c>
      <c r="G43" s="100">
        <f>96+93</f>
        <v>189</v>
      </c>
      <c r="H43" s="101"/>
      <c r="I43" s="100">
        <f>51+48</f>
        <v>99</v>
      </c>
      <c r="J43" s="102"/>
      <c r="K43" s="100">
        <f>77+83</f>
        <v>160</v>
      </c>
      <c r="L43" s="101"/>
      <c r="M43" s="103">
        <f>SUM(G43:L43)</f>
        <v>448</v>
      </c>
      <c r="N43" s="58"/>
      <c r="O43" s="104">
        <v>435</v>
      </c>
    </row>
    <row r="44" spans="1:15" s="56" customFormat="1" ht="28.5">
      <c r="A44" s="95"/>
      <c r="B44" s="96" t="s">
        <v>46</v>
      </c>
      <c r="C44" s="97" t="s">
        <v>57</v>
      </c>
      <c r="D44" s="98" t="s">
        <v>66</v>
      </c>
      <c r="E44" s="99">
        <v>1994</v>
      </c>
      <c r="F44" s="88">
        <f>M44/60</f>
        <v>0</v>
      </c>
      <c r="G44" s="105"/>
      <c r="H44" s="101"/>
      <c r="I44" s="100"/>
      <c r="J44" s="102"/>
      <c r="K44" s="100"/>
      <c r="L44" s="101"/>
      <c r="M44" s="106">
        <f>SUM(G44:L44)</f>
        <v>0</v>
      </c>
      <c r="N44" s="58"/>
      <c r="O44" s="104">
        <v>0</v>
      </c>
    </row>
    <row r="45" spans="1:15" s="74" customFormat="1" ht="28.5">
      <c r="A45" s="107"/>
      <c r="B45" s="108" t="s">
        <v>77</v>
      </c>
      <c r="C45" s="77"/>
      <c r="D45" s="78"/>
      <c r="E45" s="78"/>
      <c r="F45" s="109"/>
      <c r="G45" s="110"/>
      <c r="H45" s="110"/>
      <c r="I45" s="110"/>
      <c r="J45" s="110"/>
      <c r="K45" s="110"/>
      <c r="L45" s="110"/>
      <c r="M45" s="110"/>
      <c r="N45" s="110"/>
      <c r="O45" s="111"/>
    </row>
    <row r="46" spans="1:15" s="217" customFormat="1" ht="21">
      <c r="A46" s="211"/>
      <c r="B46" s="212"/>
      <c r="C46" s="213"/>
      <c r="D46" s="214"/>
      <c r="E46" s="214"/>
      <c r="F46" s="215"/>
      <c r="G46" s="208" t="s">
        <v>89</v>
      </c>
      <c r="H46" s="208"/>
      <c r="I46" s="208" t="s">
        <v>90</v>
      </c>
      <c r="J46" s="208"/>
      <c r="K46" s="208" t="s">
        <v>91</v>
      </c>
      <c r="L46" s="208"/>
      <c r="M46" s="208"/>
      <c r="N46" s="208"/>
      <c r="O46" s="216"/>
    </row>
    <row r="47" spans="1:15" s="56" customFormat="1" ht="28.5">
      <c r="A47" s="112"/>
      <c r="B47" s="96" t="s">
        <v>14</v>
      </c>
      <c r="C47" s="97" t="s">
        <v>57</v>
      </c>
      <c r="D47" s="98" t="s">
        <v>8</v>
      </c>
      <c r="E47" s="113">
        <v>1989</v>
      </c>
      <c r="F47" s="88">
        <f>M47/60</f>
        <v>0</v>
      </c>
      <c r="G47" s="226" t="s">
        <v>107</v>
      </c>
      <c r="H47" s="227"/>
      <c r="I47" s="227"/>
      <c r="J47" s="227"/>
      <c r="K47" s="227"/>
      <c r="L47" s="227"/>
      <c r="M47" s="228"/>
      <c r="N47" s="114"/>
      <c r="O47" s="115">
        <v>0</v>
      </c>
    </row>
    <row r="48" spans="1:15" s="74" customFormat="1" ht="28.5">
      <c r="A48" s="116"/>
      <c r="B48" s="108" t="s">
        <v>76</v>
      </c>
      <c r="C48" s="77"/>
      <c r="D48" s="78"/>
      <c r="E48" s="78"/>
      <c r="F48" s="109"/>
      <c r="G48" s="110"/>
      <c r="H48" s="110"/>
      <c r="I48" s="110"/>
      <c r="J48" s="110"/>
      <c r="K48" s="110"/>
      <c r="L48" s="110"/>
      <c r="M48" s="110"/>
      <c r="N48" s="110"/>
      <c r="O48" s="111"/>
    </row>
    <row r="49" spans="1:15" s="217" customFormat="1" ht="21">
      <c r="A49" s="211"/>
      <c r="B49" s="212"/>
      <c r="C49" s="213"/>
      <c r="D49" s="214"/>
      <c r="E49" s="214"/>
      <c r="F49" s="215"/>
      <c r="G49" s="208" t="s">
        <v>89</v>
      </c>
      <c r="H49" s="208"/>
      <c r="I49" s="208" t="s">
        <v>90</v>
      </c>
      <c r="J49" s="208"/>
      <c r="K49" s="208" t="s">
        <v>91</v>
      </c>
      <c r="L49" s="208"/>
      <c r="M49" s="208"/>
      <c r="N49" s="208"/>
      <c r="O49" s="216"/>
    </row>
    <row r="50" spans="1:15" s="56" customFormat="1" ht="28.5">
      <c r="A50" s="112"/>
      <c r="B50" s="96" t="s">
        <v>20</v>
      </c>
      <c r="C50" s="97" t="s">
        <v>59</v>
      </c>
      <c r="D50" s="117" t="s">
        <v>10</v>
      </c>
      <c r="E50" s="113">
        <v>1990</v>
      </c>
      <c r="F50" s="118">
        <f>M50/60</f>
        <v>0</v>
      </c>
      <c r="G50" s="226" t="s">
        <v>107</v>
      </c>
      <c r="H50" s="227"/>
      <c r="I50" s="227"/>
      <c r="J50" s="227"/>
      <c r="K50" s="227"/>
      <c r="L50" s="227"/>
      <c r="M50" s="228"/>
      <c r="N50" s="114"/>
      <c r="O50" s="115">
        <v>1160</v>
      </c>
    </row>
    <row r="51" spans="1:15" s="74" customFormat="1" ht="28.5">
      <c r="A51" s="107"/>
      <c r="B51" s="136" t="s">
        <v>78</v>
      </c>
      <c r="C51" s="78"/>
      <c r="D51" s="78"/>
      <c r="E51" s="78"/>
      <c r="F51" s="109"/>
      <c r="G51" s="110"/>
      <c r="H51" s="110"/>
      <c r="I51" s="110"/>
      <c r="J51" s="110"/>
      <c r="K51" s="110"/>
      <c r="L51" s="110"/>
      <c r="M51" s="110"/>
      <c r="N51" s="110"/>
      <c r="O51" s="111"/>
    </row>
    <row r="52" spans="1:15" s="217" customFormat="1" ht="21">
      <c r="A52" s="211"/>
      <c r="B52" s="212"/>
      <c r="C52" s="213"/>
      <c r="D52" s="214"/>
      <c r="E52" s="214"/>
      <c r="F52" s="215"/>
      <c r="G52" s="208" t="s">
        <v>89</v>
      </c>
      <c r="H52" s="208"/>
      <c r="I52" s="208" t="s">
        <v>90</v>
      </c>
      <c r="J52" s="208"/>
      <c r="K52" s="208" t="s">
        <v>91</v>
      </c>
      <c r="L52" s="208"/>
      <c r="M52" s="208"/>
      <c r="N52" s="208"/>
      <c r="O52" s="216"/>
    </row>
    <row r="53" spans="1:15" s="56" customFormat="1" ht="28.5">
      <c r="A53" s="112">
        <v>1</v>
      </c>
      <c r="B53" s="84" t="s">
        <v>79</v>
      </c>
      <c r="C53" s="85" t="s">
        <v>62</v>
      </c>
      <c r="D53" s="86" t="s">
        <v>1</v>
      </c>
      <c r="E53" s="119">
        <v>1981</v>
      </c>
      <c r="F53" s="118">
        <f>M53/60</f>
        <v>9.283333333333333</v>
      </c>
      <c r="G53" s="120">
        <f>98+97</f>
        <v>195</v>
      </c>
      <c r="H53" s="121"/>
      <c r="I53" s="120">
        <f>89+91</f>
        <v>180</v>
      </c>
      <c r="J53" s="122"/>
      <c r="K53" s="120">
        <f>93+89</f>
        <v>182</v>
      </c>
      <c r="L53" s="123"/>
      <c r="M53" s="124">
        <f>SUM(G53:L53)</f>
        <v>557</v>
      </c>
      <c r="N53" s="114"/>
      <c r="O53" s="115">
        <v>553</v>
      </c>
    </row>
    <row r="54" spans="1:15" s="56" customFormat="1" ht="28.5">
      <c r="A54" s="107"/>
      <c r="B54" s="136" t="s">
        <v>82</v>
      </c>
      <c r="C54" s="78"/>
      <c r="D54" s="78"/>
      <c r="E54" s="78"/>
      <c r="F54" s="109"/>
      <c r="G54" s="110"/>
      <c r="H54" s="110"/>
      <c r="I54" s="110"/>
      <c r="J54" s="110"/>
      <c r="K54" s="110"/>
      <c r="L54" s="110"/>
      <c r="M54" s="110"/>
      <c r="N54" s="110"/>
      <c r="O54" s="111"/>
    </row>
    <row r="55" spans="1:15" s="217" customFormat="1" ht="21">
      <c r="A55" s="211"/>
      <c r="B55" s="212"/>
      <c r="C55" s="213"/>
      <c r="D55" s="214"/>
      <c r="E55" s="214"/>
      <c r="F55" s="215"/>
      <c r="G55" s="208" t="s">
        <v>89</v>
      </c>
      <c r="H55" s="208"/>
      <c r="I55" s="208" t="s">
        <v>90</v>
      </c>
      <c r="J55" s="208"/>
      <c r="K55" s="208" t="s">
        <v>91</v>
      </c>
      <c r="L55" s="208"/>
      <c r="M55" s="208"/>
      <c r="N55" s="208"/>
      <c r="O55" s="216"/>
    </row>
    <row r="56" spans="1:15" s="56" customFormat="1" ht="28.5">
      <c r="A56" s="83">
        <v>1</v>
      </c>
      <c r="B56" s="96" t="s">
        <v>22</v>
      </c>
      <c r="C56" s="97" t="s">
        <v>59</v>
      </c>
      <c r="D56" s="98" t="s">
        <v>28</v>
      </c>
      <c r="E56" s="113">
        <v>1968</v>
      </c>
      <c r="F56" s="125">
        <f>M56/120</f>
        <v>9.291666666666666</v>
      </c>
      <c r="G56" s="89">
        <f>96+98+98+96</f>
        <v>388</v>
      </c>
      <c r="H56" s="126"/>
      <c r="I56" s="89">
        <v>341</v>
      </c>
      <c r="J56" s="126"/>
      <c r="K56" s="89">
        <v>386</v>
      </c>
      <c r="L56" s="126"/>
      <c r="M56" s="94">
        <f>SUM(G56:L56)</f>
        <v>1115</v>
      </c>
      <c r="N56" s="127"/>
      <c r="O56" s="94">
        <v>1091</v>
      </c>
    </row>
    <row r="57" spans="1:15" s="56" customFormat="1" ht="28.5">
      <c r="A57" s="95">
        <v>2</v>
      </c>
      <c r="B57" s="128" t="s">
        <v>79</v>
      </c>
      <c r="C57" s="129" t="s">
        <v>62</v>
      </c>
      <c r="D57" s="117" t="s">
        <v>1</v>
      </c>
      <c r="E57" s="113">
        <v>1981</v>
      </c>
      <c r="F57" s="125">
        <f>M57/120</f>
        <v>9.291666666666666</v>
      </c>
      <c r="G57" s="100">
        <f>98+97+97+96</f>
        <v>388</v>
      </c>
      <c r="H57" s="130"/>
      <c r="I57" s="100">
        <v>358</v>
      </c>
      <c r="J57" s="130"/>
      <c r="K57" s="100">
        <v>369</v>
      </c>
      <c r="L57" s="130"/>
      <c r="M57" s="104">
        <f>SUM(G57:L57)</f>
        <v>1115</v>
      </c>
      <c r="N57" s="131"/>
      <c r="O57" s="104">
        <v>0</v>
      </c>
    </row>
    <row r="58" spans="1:15" s="56" customFormat="1" ht="28.5">
      <c r="A58" s="95">
        <v>3</v>
      </c>
      <c r="B58" s="96" t="s">
        <v>16</v>
      </c>
      <c r="C58" s="97" t="s">
        <v>57</v>
      </c>
      <c r="D58" s="98" t="s">
        <v>6</v>
      </c>
      <c r="E58" s="113">
        <v>1988</v>
      </c>
      <c r="F58" s="125">
        <f>M58/120</f>
        <v>9.108333333333333</v>
      </c>
      <c r="G58" s="100">
        <f>96+98+95+93</f>
        <v>382</v>
      </c>
      <c r="H58" s="130"/>
      <c r="I58" s="100">
        <v>346</v>
      </c>
      <c r="J58" s="130"/>
      <c r="K58" s="100">
        <v>365</v>
      </c>
      <c r="L58" s="130"/>
      <c r="M58" s="104">
        <f>SUM(G58:L58)</f>
        <v>1093</v>
      </c>
      <c r="N58" s="131"/>
      <c r="O58" s="104">
        <v>1093</v>
      </c>
    </row>
    <row r="59" spans="1:15" s="56" customFormat="1" ht="28.5">
      <c r="A59" s="95">
        <v>4</v>
      </c>
      <c r="B59" s="128" t="s">
        <v>69</v>
      </c>
      <c r="C59" s="129" t="s">
        <v>57</v>
      </c>
      <c r="D59" s="117" t="s">
        <v>66</v>
      </c>
      <c r="E59" s="113">
        <v>1982</v>
      </c>
      <c r="F59" s="125">
        <f>M59/120</f>
        <v>8.966666666666667</v>
      </c>
      <c r="G59" s="100">
        <f>96+94+98+97</f>
        <v>385</v>
      </c>
      <c r="H59" s="130"/>
      <c r="I59" s="100">
        <v>332</v>
      </c>
      <c r="J59" s="130"/>
      <c r="K59" s="100">
        <v>359</v>
      </c>
      <c r="L59" s="130"/>
      <c r="M59" s="132">
        <f>SUM(G59:L59)</f>
        <v>1076</v>
      </c>
      <c r="N59" s="131"/>
      <c r="O59" s="132">
        <v>1035</v>
      </c>
    </row>
    <row r="60" spans="1:15" s="56" customFormat="1" ht="28.5">
      <c r="A60" s="95">
        <v>5</v>
      </c>
      <c r="B60" s="96" t="s">
        <v>49</v>
      </c>
      <c r="C60" s="97" t="s">
        <v>62</v>
      </c>
      <c r="D60" s="98" t="s">
        <v>1</v>
      </c>
      <c r="E60" s="113">
        <v>1975</v>
      </c>
      <c r="F60" s="125">
        <f>M60/120</f>
        <v>8.941666666666666</v>
      </c>
      <c r="G60" s="105">
        <f>91+91+97+98</f>
        <v>377</v>
      </c>
      <c r="H60" s="133"/>
      <c r="I60" s="105">
        <v>341</v>
      </c>
      <c r="J60" s="133"/>
      <c r="K60" s="105">
        <v>355</v>
      </c>
      <c r="L60" s="133"/>
      <c r="M60" s="134">
        <f>SUM(G60:L60)</f>
        <v>1073</v>
      </c>
      <c r="N60" s="135"/>
      <c r="O60" s="134">
        <v>1061</v>
      </c>
    </row>
    <row r="61" spans="1:15" s="74" customFormat="1" ht="28.5">
      <c r="A61" s="107"/>
      <c r="B61" s="136" t="s">
        <v>84</v>
      </c>
      <c r="C61" s="78"/>
      <c r="D61" s="78"/>
      <c r="E61" s="78"/>
      <c r="F61" s="109"/>
      <c r="G61" s="110"/>
      <c r="H61" s="110"/>
      <c r="I61" s="110"/>
      <c r="J61" s="110"/>
      <c r="K61" s="110"/>
      <c r="L61" s="110"/>
      <c r="M61" s="110"/>
      <c r="N61" s="110"/>
      <c r="O61" s="111"/>
    </row>
    <row r="62" spans="1:15" s="217" customFormat="1" ht="21">
      <c r="A62" s="211"/>
      <c r="B62" s="212"/>
      <c r="C62" s="213"/>
      <c r="D62" s="214"/>
      <c r="E62" s="214"/>
      <c r="F62" s="215"/>
      <c r="G62" s="208" t="s">
        <v>89</v>
      </c>
      <c r="H62" s="208"/>
      <c r="I62" s="208" t="s">
        <v>90</v>
      </c>
      <c r="J62" s="208"/>
      <c r="K62" s="208"/>
      <c r="L62" s="208"/>
      <c r="M62" s="208"/>
      <c r="N62" s="208"/>
      <c r="O62" s="216"/>
    </row>
    <row r="63" spans="1:15" s="56" customFormat="1" ht="28.5">
      <c r="A63" s="83">
        <v>1</v>
      </c>
      <c r="B63" s="84" t="s">
        <v>15</v>
      </c>
      <c r="C63" s="85" t="s">
        <v>57</v>
      </c>
      <c r="D63" s="86" t="s">
        <v>17</v>
      </c>
      <c r="E63" s="119">
        <v>1959</v>
      </c>
      <c r="F63" s="125">
        <f aca="true" t="shared" si="0" ref="F63:F68">M63/60</f>
        <v>9.016666666666667</v>
      </c>
      <c r="G63" s="89">
        <f>96+89+95</f>
        <v>280</v>
      </c>
      <c r="H63" s="126"/>
      <c r="I63" s="137">
        <v>261</v>
      </c>
      <c r="J63" s="126"/>
      <c r="K63" s="138"/>
      <c r="L63" s="139"/>
      <c r="M63" s="92">
        <f aca="true" t="shared" si="1" ref="M63:M68">SUM(G63:L63)</f>
        <v>541</v>
      </c>
      <c r="N63" s="93"/>
      <c r="O63" s="94">
        <v>538</v>
      </c>
    </row>
    <row r="64" spans="1:15" s="56" customFormat="1" ht="28.5">
      <c r="A64" s="83">
        <v>2</v>
      </c>
      <c r="B64" s="96" t="s">
        <v>54</v>
      </c>
      <c r="C64" s="97" t="s">
        <v>57</v>
      </c>
      <c r="D64" s="98" t="s">
        <v>17</v>
      </c>
      <c r="E64" s="99">
        <v>1962</v>
      </c>
      <c r="F64" s="125">
        <f t="shared" si="0"/>
        <v>8.95</v>
      </c>
      <c r="G64" s="100">
        <f>98+95+96</f>
        <v>289</v>
      </c>
      <c r="H64" s="130"/>
      <c r="I64" s="140">
        <v>248</v>
      </c>
      <c r="J64" s="130"/>
      <c r="K64" s="141"/>
      <c r="L64" s="142"/>
      <c r="M64" s="103">
        <f t="shared" si="1"/>
        <v>537</v>
      </c>
      <c r="N64" s="58"/>
      <c r="O64" s="104">
        <v>557</v>
      </c>
    </row>
    <row r="65" spans="1:15" s="56" customFormat="1" ht="28.5">
      <c r="A65" s="83">
        <v>3</v>
      </c>
      <c r="B65" s="128" t="s">
        <v>5</v>
      </c>
      <c r="C65" s="129" t="s">
        <v>57</v>
      </c>
      <c r="D65" s="117" t="s">
        <v>66</v>
      </c>
      <c r="E65" s="113">
        <v>1961</v>
      </c>
      <c r="F65" s="125">
        <f t="shared" si="0"/>
        <v>8.866666666666667</v>
      </c>
      <c r="G65" s="100">
        <f>95+97+96</f>
        <v>288</v>
      </c>
      <c r="H65" s="130"/>
      <c r="I65" s="140">
        <v>244</v>
      </c>
      <c r="J65" s="130"/>
      <c r="K65" s="141"/>
      <c r="L65" s="142"/>
      <c r="M65" s="103">
        <f t="shared" si="1"/>
        <v>532</v>
      </c>
      <c r="N65" s="58"/>
      <c r="O65" s="104">
        <v>522</v>
      </c>
    </row>
    <row r="66" spans="1:15" s="56" customFormat="1" ht="28.5">
      <c r="A66" s="83">
        <v>4</v>
      </c>
      <c r="B66" s="96" t="s">
        <v>3</v>
      </c>
      <c r="C66" s="97" t="s">
        <v>57</v>
      </c>
      <c r="D66" s="98" t="s">
        <v>4</v>
      </c>
      <c r="E66" s="113">
        <v>1960</v>
      </c>
      <c r="F66" s="125">
        <f t="shared" si="0"/>
        <v>8.733333333333333</v>
      </c>
      <c r="G66" s="100">
        <f>96+97+91</f>
        <v>284</v>
      </c>
      <c r="H66" s="130"/>
      <c r="I66" s="140">
        <v>240</v>
      </c>
      <c r="J66" s="130"/>
      <c r="K66" s="141"/>
      <c r="L66" s="142"/>
      <c r="M66" s="103">
        <f t="shared" si="1"/>
        <v>524</v>
      </c>
      <c r="N66" s="58"/>
      <c r="O66" s="104">
        <v>539</v>
      </c>
    </row>
    <row r="67" spans="1:15" s="56" customFormat="1" ht="28.5">
      <c r="A67" s="95"/>
      <c r="B67" s="96" t="s">
        <v>47</v>
      </c>
      <c r="C67" s="97" t="s">
        <v>57</v>
      </c>
      <c r="D67" s="98" t="s">
        <v>8</v>
      </c>
      <c r="E67" s="113">
        <v>1951</v>
      </c>
      <c r="F67" s="125">
        <f t="shared" si="0"/>
        <v>0</v>
      </c>
      <c r="G67" s="100"/>
      <c r="H67" s="130"/>
      <c r="I67" s="140"/>
      <c r="J67" s="130"/>
      <c r="K67" s="141"/>
      <c r="L67" s="142"/>
      <c r="M67" s="103">
        <f t="shared" si="1"/>
        <v>0</v>
      </c>
      <c r="N67" s="58"/>
      <c r="O67" s="104">
        <v>558</v>
      </c>
    </row>
    <row r="68" spans="1:15" s="56" customFormat="1" ht="28.5">
      <c r="A68" s="143"/>
      <c r="B68" s="96" t="s">
        <v>25</v>
      </c>
      <c r="C68" s="97" t="s">
        <v>59</v>
      </c>
      <c r="D68" s="98" t="s">
        <v>28</v>
      </c>
      <c r="E68" s="113">
        <v>1954</v>
      </c>
      <c r="F68" s="125">
        <f t="shared" si="0"/>
        <v>0</v>
      </c>
      <c r="G68" s="105"/>
      <c r="H68" s="133"/>
      <c r="I68" s="144"/>
      <c r="J68" s="133"/>
      <c r="K68" s="145"/>
      <c r="L68" s="146"/>
      <c r="M68" s="106">
        <f t="shared" si="1"/>
        <v>0</v>
      </c>
      <c r="N68" s="147"/>
      <c r="O68" s="134">
        <v>0</v>
      </c>
    </row>
    <row r="69" spans="1:15" s="74" customFormat="1" ht="28.5">
      <c r="A69" s="107"/>
      <c r="B69" s="136" t="s">
        <v>85</v>
      </c>
      <c r="C69" s="78"/>
      <c r="D69" s="78"/>
      <c r="E69" s="78"/>
      <c r="F69" s="109"/>
      <c r="G69" s="110"/>
      <c r="H69" s="110"/>
      <c r="I69" s="110"/>
      <c r="J69" s="110"/>
      <c r="K69" s="110"/>
      <c r="L69" s="110"/>
      <c r="M69" s="110"/>
      <c r="N69" s="110"/>
      <c r="O69" s="111"/>
    </row>
    <row r="70" spans="1:15" s="56" customFormat="1" ht="28.5">
      <c r="A70" s="83">
        <v>1</v>
      </c>
      <c r="B70" s="96" t="s">
        <v>21</v>
      </c>
      <c r="C70" s="97" t="s">
        <v>57</v>
      </c>
      <c r="D70" s="98" t="s">
        <v>2</v>
      </c>
      <c r="E70" s="113">
        <v>1940</v>
      </c>
      <c r="F70" s="125">
        <f>M70/60</f>
        <v>8.933333333333334</v>
      </c>
      <c r="G70" s="89">
        <v>288</v>
      </c>
      <c r="H70" s="126"/>
      <c r="I70" s="89">
        <v>248</v>
      </c>
      <c r="J70" s="126"/>
      <c r="K70" s="138"/>
      <c r="L70" s="148"/>
      <c r="M70" s="92">
        <f>SUM(G70:L70)</f>
        <v>536</v>
      </c>
      <c r="N70" s="93"/>
      <c r="O70" s="94">
        <v>0</v>
      </c>
    </row>
    <row r="71" spans="1:15" s="56" customFormat="1" ht="28.5">
      <c r="A71" s="143">
        <v>2</v>
      </c>
      <c r="B71" s="96" t="s">
        <v>43</v>
      </c>
      <c r="C71" s="97" t="s">
        <v>57</v>
      </c>
      <c r="D71" s="98" t="s">
        <v>17</v>
      </c>
      <c r="E71" s="99">
        <v>1943</v>
      </c>
      <c r="F71" s="125">
        <f>M71/60</f>
        <v>8.766666666666667</v>
      </c>
      <c r="G71" s="105">
        <v>282</v>
      </c>
      <c r="H71" s="133"/>
      <c r="I71" s="105">
        <v>244</v>
      </c>
      <c r="J71" s="133"/>
      <c r="K71" s="145"/>
      <c r="L71" s="149"/>
      <c r="M71" s="106">
        <f>SUM(G71:L71)</f>
        <v>526</v>
      </c>
      <c r="N71" s="147"/>
      <c r="O71" s="134">
        <v>514</v>
      </c>
    </row>
    <row r="72" spans="1:15" s="74" customFormat="1" ht="28.5">
      <c r="A72" s="107"/>
      <c r="B72" s="150" t="s">
        <v>74</v>
      </c>
      <c r="C72" s="151"/>
      <c r="D72" s="152"/>
      <c r="E72" s="152"/>
      <c r="F72" s="153"/>
      <c r="G72" s="110"/>
      <c r="H72" s="110"/>
      <c r="I72" s="110"/>
      <c r="J72" s="110"/>
      <c r="K72" s="110"/>
      <c r="L72" s="110"/>
      <c r="M72" s="110"/>
      <c r="N72" s="110"/>
      <c r="O72" s="111"/>
    </row>
    <row r="73" spans="1:15" s="210" customFormat="1" ht="15.75" customHeight="1">
      <c r="A73" s="203"/>
      <c r="B73" s="204"/>
      <c r="C73" s="205"/>
      <c r="D73" s="205"/>
      <c r="E73" s="205"/>
      <c r="F73" s="206"/>
      <c r="G73" s="207">
        <v>1</v>
      </c>
      <c r="H73" s="207">
        <v>2</v>
      </c>
      <c r="I73" s="207">
        <v>3</v>
      </c>
      <c r="J73" s="207">
        <v>4</v>
      </c>
      <c r="K73" s="207">
        <v>5</v>
      </c>
      <c r="L73" s="207">
        <v>6</v>
      </c>
      <c r="M73" s="208"/>
      <c r="N73" s="207"/>
      <c r="O73" s="209"/>
    </row>
    <row r="74" spans="1:15" s="56" customFormat="1" ht="28.5">
      <c r="A74" s="154">
        <v>1</v>
      </c>
      <c r="B74" s="155" t="s">
        <v>108</v>
      </c>
      <c r="C74" s="156" t="s">
        <v>57</v>
      </c>
      <c r="D74" s="157" t="s">
        <v>6</v>
      </c>
      <c r="E74" s="87">
        <v>1995</v>
      </c>
      <c r="F74" s="88">
        <f aca="true" t="shared" si="2" ref="F74:F80">M74/60</f>
        <v>9.516666666666667</v>
      </c>
      <c r="G74" s="158">
        <v>96</v>
      </c>
      <c r="H74" s="159">
        <v>97</v>
      </c>
      <c r="I74" s="159">
        <v>97</v>
      </c>
      <c r="J74" s="159">
        <v>94</v>
      </c>
      <c r="K74" s="91">
        <v>94</v>
      </c>
      <c r="L74" s="126">
        <v>93</v>
      </c>
      <c r="M74" s="92">
        <f aca="true" t="shared" si="3" ref="M74:M80">SUM(G74:L74)</f>
        <v>571</v>
      </c>
      <c r="N74" s="58"/>
      <c r="O74" s="160">
        <v>0</v>
      </c>
    </row>
    <row r="75" spans="1:15" s="56" customFormat="1" ht="28.5">
      <c r="A75" s="154">
        <v>2</v>
      </c>
      <c r="B75" s="84" t="s">
        <v>52</v>
      </c>
      <c r="C75" s="85" t="s">
        <v>57</v>
      </c>
      <c r="D75" s="86" t="s">
        <v>66</v>
      </c>
      <c r="E75" s="87">
        <v>1996</v>
      </c>
      <c r="F75" s="88">
        <f t="shared" si="2"/>
        <v>9.416666666666666</v>
      </c>
      <c r="G75" s="161">
        <v>90</v>
      </c>
      <c r="H75" s="113">
        <v>98</v>
      </c>
      <c r="I75" s="113">
        <v>97</v>
      </c>
      <c r="J75" s="113">
        <v>91</v>
      </c>
      <c r="K75" s="102">
        <v>94</v>
      </c>
      <c r="L75" s="130">
        <v>95</v>
      </c>
      <c r="M75" s="103">
        <f t="shared" si="3"/>
        <v>565</v>
      </c>
      <c r="N75" s="58"/>
      <c r="O75" s="104">
        <v>567</v>
      </c>
    </row>
    <row r="76" spans="1:15" s="56" customFormat="1" ht="28.5">
      <c r="A76" s="154">
        <v>3</v>
      </c>
      <c r="B76" s="96" t="s">
        <v>50</v>
      </c>
      <c r="C76" s="97" t="s">
        <v>57</v>
      </c>
      <c r="D76" s="98" t="s">
        <v>66</v>
      </c>
      <c r="E76" s="99">
        <v>1995</v>
      </c>
      <c r="F76" s="88">
        <f t="shared" si="2"/>
        <v>9.383333333333333</v>
      </c>
      <c r="G76" s="161">
        <v>96</v>
      </c>
      <c r="H76" s="113">
        <v>93</v>
      </c>
      <c r="I76" s="113">
        <v>92</v>
      </c>
      <c r="J76" s="113">
        <v>93</v>
      </c>
      <c r="K76" s="102">
        <v>94</v>
      </c>
      <c r="L76" s="130">
        <v>95</v>
      </c>
      <c r="M76" s="103">
        <f t="shared" si="3"/>
        <v>563</v>
      </c>
      <c r="N76" s="58"/>
      <c r="O76" s="104">
        <v>554</v>
      </c>
    </row>
    <row r="77" spans="1:15" s="56" customFormat="1" ht="28.5">
      <c r="A77" s="154">
        <v>4</v>
      </c>
      <c r="B77" s="96" t="s">
        <v>109</v>
      </c>
      <c r="C77" s="97" t="s">
        <v>63</v>
      </c>
      <c r="D77" s="117" t="s">
        <v>64</v>
      </c>
      <c r="E77" s="99">
        <v>1993</v>
      </c>
      <c r="F77" s="88">
        <f t="shared" si="2"/>
        <v>9.283333333333333</v>
      </c>
      <c r="G77" s="161">
        <v>94</v>
      </c>
      <c r="H77" s="113">
        <v>94</v>
      </c>
      <c r="I77" s="113">
        <v>95</v>
      </c>
      <c r="J77" s="113">
        <v>87</v>
      </c>
      <c r="K77" s="102">
        <v>97</v>
      </c>
      <c r="L77" s="130">
        <v>90</v>
      </c>
      <c r="M77" s="103">
        <f t="shared" si="3"/>
        <v>557</v>
      </c>
      <c r="N77" s="58"/>
      <c r="O77" s="104">
        <v>540</v>
      </c>
    </row>
    <row r="78" spans="1:15" s="56" customFormat="1" ht="28.5">
      <c r="A78" s="154">
        <v>5</v>
      </c>
      <c r="B78" s="162" t="s">
        <v>73</v>
      </c>
      <c r="C78" s="129" t="s">
        <v>57</v>
      </c>
      <c r="D78" s="117" t="s">
        <v>66</v>
      </c>
      <c r="E78" s="99">
        <v>1994</v>
      </c>
      <c r="F78" s="88">
        <f t="shared" si="2"/>
        <v>8.866666666666667</v>
      </c>
      <c r="G78" s="161">
        <v>91</v>
      </c>
      <c r="H78" s="113">
        <v>88</v>
      </c>
      <c r="I78" s="113">
        <v>92</v>
      </c>
      <c r="J78" s="113">
        <v>94</v>
      </c>
      <c r="K78" s="102">
        <v>82</v>
      </c>
      <c r="L78" s="130">
        <v>85</v>
      </c>
      <c r="M78" s="103">
        <f t="shared" si="3"/>
        <v>532</v>
      </c>
      <c r="N78" s="58"/>
      <c r="O78" s="104">
        <v>520</v>
      </c>
    </row>
    <row r="79" spans="1:15" s="56" customFormat="1" ht="28.5">
      <c r="A79" s="154">
        <v>6</v>
      </c>
      <c r="B79" s="96" t="s">
        <v>51</v>
      </c>
      <c r="C79" s="97" t="s">
        <v>57</v>
      </c>
      <c r="D79" s="98" t="s">
        <v>66</v>
      </c>
      <c r="E79" s="99">
        <v>1995</v>
      </c>
      <c r="F79" s="88">
        <f t="shared" si="2"/>
        <v>8.816666666666666</v>
      </c>
      <c r="G79" s="161">
        <v>80</v>
      </c>
      <c r="H79" s="113">
        <v>85</v>
      </c>
      <c r="I79" s="113">
        <v>85</v>
      </c>
      <c r="J79" s="113">
        <v>95</v>
      </c>
      <c r="K79" s="102">
        <v>96</v>
      </c>
      <c r="L79" s="130">
        <v>88</v>
      </c>
      <c r="M79" s="103">
        <f t="shared" si="3"/>
        <v>529</v>
      </c>
      <c r="N79" s="58"/>
      <c r="O79" s="104">
        <v>541</v>
      </c>
    </row>
    <row r="80" spans="1:15" s="56" customFormat="1" ht="28.5">
      <c r="A80" s="175"/>
      <c r="B80" s="218" t="s">
        <v>46</v>
      </c>
      <c r="C80" s="219" t="s">
        <v>57</v>
      </c>
      <c r="D80" s="220" t="s">
        <v>66</v>
      </c>
      <c r="E80" s="221">
        <v>1994</v>
      </c>
      <c r="F80" s="222">
        <f t="shared" si="2"/>
        <v>0</v>
      </c>
      <c r="G80" s="163"/>
      <c r="H80" s="164"/>
      <c r="I80" s="164"/>
      <c r="J80" s="164"/>
      <c r="K80" s="165"/>
      <c r="L80" s="133"/>
      <c r="M80" s="106">
        <f t="shared" si="3"/>
        <v>0</v>
      </c>
      <c r="N80" s="147"/>
      <c r="O80" s="134">
        <v>0</v>
      </c>
    </row>
    <row r="81" spans="1:15" s="74" customFormat="1" ht="28.5">
      <c r="A81" s="116"/>
      <c r="B81" s="150" t="s">
        <v>88</v>
      </c>
      <c r="C81" s="166"/>
      <c r="D81" s="151"/>
      <c r="E81" s="152"/>
      <c r="F81" s="153"/>
      <c r="G81" s="110"/>
      <c r="H81" s="110"/>
      <c r="I81" s="110"/>
      <c r="J81" s="110"/>
      <c r="K81" s="110"/>
      <c r="L81" s="110"/>
      <c r="M81" s="110"/>
      <c r="N81" s="110"/>
      <c r="O81" s="111"/>
    </row>
    <row r="82" spans="1:15" s="56" customFormat="1" ht="28.5">
      <c r="A82" s="83">
        <v>1</v>
      </c>
      <c r="B82" s="84" t="s">
        <v>37</v>
      </c>
      <c r="C82" s="85" t="s">
        <v>59</v>
      </c>
      <c r="D82" s="86" t="s">
        <v>10</v>
      </c>
      <c r="E82" s="87">
        <v>1991</v>
      </c>
      <c r="F82" s="167">
        <f>M82/60</f>
        <v>9.816666666666666</v>
      </c>
      <c r="G82" s="158">
        <v>97</v>
      </c>
      <c r="H82" s="159">
        <v>99</v>
      </c>
      <c r="I82" s="159">
        <v>100</v>
      </c>
      <c r="J82" s="159">
        <v>99</v>
      </c>
      <c r="K82" s="91">
        <v>98</v>
      </c>
      <c r="L82" s="126">
        <v>96</v>
      </c>
      <c r="M82" s="92">
        <f>SUM(G82:L82)</f>
        <v>589</v>
      </c>
      <c r="N82" s="93"/>
      <c r="O82" s="94">
        <v>583</v>
      </c>
    </row>
    <row r="83" spans="1:15" s="56" customFormat="1" ht="28.5">
      <c r="A83" s="95">
        <v>2</v>
      </c>
      <c r="B83" s="96" t="s">
        <v>24</v>
      </c>
      <c r="C83" s="97" t="s">
        <v>57</v>
      </c>
      <c r="D83" s="98" t="s">
        <v>2</v>
      </c>
      <c r="E83" s="113">
        <v>1991</v>
      </c>
      <c r="F83" s="168">
        <f>M83/60</f>
        <v>9.05</v>
      </c>
      <c r="G83" s="161">
        <v>91</v>
      </c>
      <c r="H83" s="113">
        <v>93</v>
      </c>
      <c r="I83" s="113">
        <v>91</v>
      </c>
      <c r="J83" s="113">
        <v>88</v>
      </c>
      <c r="K83" s="102">
        <v>86</v>
      </c>
      <c r="L83" s="130">
        <v>94</v>
      </c>
      <c r="M83" s="103">
        <f>SUM(G83:L83)</f>
        <v>543</v>
      </c>
      <c r="N83" s="58"/>
      <c r="O83" s="104">
        <v>559</v>
      </c>
    </row>
    <row r="84" spans="1:15" s="56" customFormat="1" ht="28.5">
      <c r="A84" s="95"/>
      <c r="B84" s="96" t="s">
        <v>38</v>
      </c>
      <c r="C84" s="97" t="s">
        <v>57</v>
      </c>
      <c r="D84" s="98" t="s">
        <v>4</v>
      </c>
      <c r="E84" s="113">
        <v>1989</v>
      </c>
      <c r="F84" s="168">
        <f>M84/60</f>
        <v>0</v>
      </c>
      <c r="G84" s="161"/>
      <c r="H84" s="113"/>
      <c r="I84" s="113"/>
      <c r="J84" s="113"/>
      <c r="K84" s="102"/>
      <c r="L84" s="130"/>
      <c r="M84" s="103">
        <f>SUM(G84:L84)</f>
        <v>0</v>
      </c>
      <c r="N84" s="58"/>
      <c r="O84" s="104">
        <v>0</v>
      </c>
    </row>
    <row r="85" spans="1:15" s="56" customFormat="1" ht="28.5">
      <c r="A85" s="95"/>
      <c r="B85" s="96" t="s">
        <v>20</v>
      </c>
      <c r="C85" s="97" t="s">
        <v>59</v>
      </c>
      <c r="D85" s="117" t="s">
        <v>10</v>
      </c>
      <c r="E85" s="113">
        <v>1990</v>
      </c>
      <c r="F85" s="168">
        <f>M85/60</f>
        <v>0</v>
      </c>
      <c r="G85" s="232" t="s">
        <v>107</v>
      </c>
      <c r="H85" s="233"/>
      <c r="I85" s="233"/>
      <c r="J85" s="233"/>
      <c r="K85" s="233"/>
      <c r="L85" s="234"/>
      <c r="M85" s="103">
        <f>SUM(G85:L85)</f>
        <v>0</v>
      </c>
      <c r="N85" s="58"/>
      <c r="O85" s="104">
        <v>592</v>
      </c>
    </row>
    <row r="86" spans="1:15" s="56" customFormat="1" ht="28.5">
      <c r="A86" s="143"/>
      <c r="B86" s="169" t="s">
        <v>14</v>
      </c>
      <c r="C86" s="170" t="s">
        <v>57</v>
      </c>
      <c r="D86" s="171" t="s">
        <v>8</v>
      </c>
      <c r="E86" s="172">
        <v>1989</v>
      </c>
      <c r="F86" s="173">
        <f>M86/60</f>
        <v>0</v>
      </c>
      <c r="G86" s="229" t="s">
        <v>107</v>
      </c>
      <c r="H86" s="230"/>
      <c r="I86" s="230"/>
      <c r="J86" s="230"/>
      <c r="K86" s="230"/>
      <c r="L86" s="231"/>
      <c r="M86" s="106">
        <f>SUM(G86:L86)</f>
        <v>0</v>
      </c>
      <c r="N86" s="147"/>
      <c r="O86" s="134">
        <v>0</v>
      </c>
    </row>
    <row r="87" spans="1:15" s="74" customFormat="1" ht="28.5">
      <c r="A87" s="107"/>
      <c r="B87" s="174" t="s">
        <v>81</v>
      </c>
      <c r="C87" s="152"/>
      <c r="D87" s="152"/>
      <c r="E87" s="152"/>
      <c r="F87" s="153"/>
      <c r="G87" s="110"/>
      <c r="H87" s="110"/>
      <c r="I87" s="110"/>
      <c r="J87" s="110"/>
      <c r="K87" s="110"/>
      <c r="L87" s="110"/>
      <c r="M87" s="110"/>
      <c r="N87" s="110"/>
      <c r="O87" s="111"/>
    </row>
    <row r="88" spans="1:15" s="56" customFormat="1" ht="28.5">
      <c r="A88" s="83">
        <v>1</v>
      </c>
      <c r="B88" s="96" t="s">
        <v>0</v>
      </c>
      <c r="C88" s="97" t="s">
        <v>59</v>
      </c>
      <c r="D88" s="98" t="s">
        <v>28</v>
      </c>
      <c r="E88" s="113">
        <v>1981</v>
      </c>
      <c r="F88" s="125">
        <f aca="true" t="shared" si="4" ref="F88:F94">M88/60</f>
        <v>9.8</v>
      </c>
      <c r="G88" s="89">
        <v>100</v>
      </c>
      <c r="H88" s="91">
        <v>99</v>
      </c>
      <c r="I88" s="91">
        <v>95</v>
      </c>
      <c r="J88" s="91">
        <v>98</v>
      </c>
      <c r="K88" s="91">
        <v>99</v>
      </c>
      <c r="L88" s="126">
        <v>97</v>
      </c>
      <c r="M88" s="92">
        <f aca="true" t="shared" si="5" ref="M88:M94">SUM(G88:L88)</f>
        <v>588</v>
      </c>
      <c r="N88" s="93"/>
      <c r="O88" s="94">
        <v>582</v>
      </c>
    </row>
    <row r="89" spans="1:15" s="56" customFormat="1" ht="28.5">
      <c r="A89" s="83">
        <v>2</v>
      </c>
      <c r="B89" s="96" t="s">
        <v>94</v>
      </c>
      <c r="C89" s="97" t="s">
        <v>57</v>
      </c>
      <c r="D89" s="98" t="s">
        <v>2</v>
      </c>
      <c r="E89" s="113">
        <v>1975</v>
      </c>
      <c r="F89" s="125">
        <f t="shared" si="4"/>
        <v>9.666666666666666</v>
      </c>
      <c r="G89" s="100">
        <v>93</v>
      </c>
      <c r="H89" s="102">
        <v>98</v>
      </c>
      <c r="I89" s="102">
        <v>94</v>
      </c>
      <c r="J89" s="102">
        <v>96</v>
      </c>
      <c r="K89" s="102">
        <v>99</v>
      </c>
      <c r="L89" s="130">
        <v>100</v>
      </c>
      <c r="M89" s="103">
        <f t="shared" si="5"/>
        <v>580</v>
      </c>
      <c r="N89" s="58"/>
      <c r="O89" s="104">
        <v>573</v>
      </c>
    </row>
    <row r="90" spans="1:15" s="56" customFormat="1" ht="28.5">
      <c r="A90" s="83">
        <v>3</v>
      </c>
      <c r="B90" s="96" t="s">
        <v>80</v>
      </c>
      <c r="C90" s="97" t="s">
        <v>62</v>
      </c>
      <c r="D90" s="98" t="s">
        <v>1</v>
      </c>
      <c r="E90" s="113">
        <v>1981</v>
      </c>
      <c r="F90" s="125">
        <f t="shared" si="4"/>
        <v>9.666666666666666</v>
      </c>
      <c r="G90" s="100">
        <v>98</v>
      </c>
      <c r="H90" s="102">
        <v>97</v>
      </c>
      <c r="I90" s="102">
        <v>97</v>
      </c>
      <c r="J90" s="102">
        <v>96</v>
      </c>
      <c r="K90" s="102">
        <v>96</v>
      </c>
      <c r="L90" s="130">
        <v>96</v>
      </c>
      <c r="M90" s="103">
        <f t="shared" si="5"/>
        <v>580</v>
      </c>
      <c r="N90" s="58"/>
      <c r="O90" s="104">
        <v>574</v>
      </c>
    </row>
    <row r="91" spans="1:15" s="56" customFormat="1" ht="28.5">
      <c r="A91" s="83">
        <v>4</v>
      </c>
      <c r="B91" s="96" t="s">
        <v>12</v>
      </c>
      <c r="C91" s="97" t="s">
        <v>57</v>
      </c>
      <c r="D91" s="98" t="s">
        <v>8</v>
      </c>
      <c r="E91" s="113">
        <v>1983</v>
      </c>
      <c r="F91" s="125">
        <f t="shared" si="4"/>
        <v>9.666666666666666</v>
      </c>
      <c r="G91" s="100">
        <v>98</v>
      </c>
      <c r="H91" s="102">
        <v>97</v>
      </c>
      <c r="I91" s="102">
        <v>98</v>
      </c>
      <c r="J91" s="102">
        <v>98</v>
      </c>
      <c r="K91" s="102">
        <v>94</v>
      </c>
      <c r="L91" s="130">
        <v>95</v>
      </c>
      <c r="M91" s="103">
        <f t="shared" si="5"/>
        <v>580</v>
      </c>
      <c r="N91" s="58"/>
      <c r="O91" s="104">
        <v>572</v>
      </c>
    </row>
    <row r="92" spans="1:15" s="56" customFormat="1" ht="28.5">
      <c r="A92" s="83">
        <v>5</v>
      </c>
      <c r="B92" s="96" t="s">
        <v>40</v>
      </c>
      <c r="C92" s="97" t="s">
        <v>59</v>
      </c>
      <c r="D92" s="98" t="s">
        <v>28</v>
      </c>
      <c r="E92" s="113">
        <v>1956</v>
      </c>
      <c r="F92" s="125">
        <f t="shared" si="4"/>
        <v>9.416666666666666</v>
      </c>
      <c r="G92" s="100">
        <v>96</v>
      </c>
      <c r="H92" s="102">
        <v>94</v>
      </c>
      <c r="I92" s="102">
        <v>92</v>
      </c>
      <c r="J92" s="102">
        <v>91</v>
      </c>
      <c r="K92" s="102">
        <v>96</v>
      </c>
      <c r="L92" s="130">
        <v>96</v>
      </c>
      <c r="M92" s="103">
        <f t="shared" si="5"/>
        <v>565</v>
      </c>
      <c r="N92" s="58"/>
      <c r="O92" s="104">
        <v>0</v>
      </c>
    </row>
    <row r="93" spans="1:15" s="56" customFormat="1" ht="28.5">
      <c r="A93" s="83">
        <v>6</v>
      </c>
      <c r="B93" s="96" t="s">
        <v>93</v>
      </c>
      <c r="C93" s="97" t="s">
        <v>57</v>
      </c>
      <c r="D93" s="98" t="s">
        <v>2</v>
      </c>
      <c r="E93" s="113">
        <v>1969</v>
      </c>
      <c r="F93" s="125">
        <f t="shared" si="4"/>
        <v>9.316666666666666</v>
      </c>
      <c r="G93" s="100">
        <v>92</v>
      </c>
      <c r="H93" s="102">
        <v>94</v>
      </c>
      <c r="I93" s="102">
        <v>88</v>
      </c>
      <c r="J93" s="102">
        <v>97</v>
      </c>
      <c r="K93" s="102">
        <v>93</v>
      </c>
      <c r="L93" s="130">
        <v>95</v>
      </c>
      <c r="M93" s="103">
        <f t="shared" si="5"/>
        <v>559</v>
      </c>
      <c r="N93" s="58"/>
      <c r="O93" s="104">
        <v>557</v>
      </c>
    </row>
    <row r="94" spans="1:15" s="56" customFormat="1" ht="28.5">
      <c r="A94" s="175"/>
      <c r="B94" s="176" t="s">
        <v>72</v>
      </c>
      <c r="C94" s="177" t="s">
        <v>59</v>
      </c>
      <c r="D94" s="178" t="s">
        <v>28</v>
      </c>
      <c r="E94" s="164">
        <v>1950</v>
      </c>
      <c r="F94" s="125">
        <f t="shared" si="4"/>
        <v>0</v>
      </c>
      <c r="G94" s="105"/>
      <c r="H94" s="165"/>
      <c r="I94" s="165"/>
      <c r="J94" s="165"/>
      <c r="K94" s="165"/>
      <c r="L94" s="133"/>
      <c r="M94" s="106">
        <f t="shared" si="5"/>
        <v>0</v>
      </c>
      <c r="N94" s="147"/>
      <c r="O94" s="134">
        <v>0</v>
      </c>
    </row>
    <row r="95" spans="1:15" s="74" customFormat="1" ht="28.5">
      <c r="A95" s="179"/>
      <c r="B95" s="180" t="s">
        <v>83</v>
      </c>
      <c r="C95" s="152"/>
      <c r="D95" s="152"/>
      <c r="E95" s="78"/>
      <c r="F95" s="109"/>
      <c r="G95" s="110"/>
      <c r="H95" s="110"/>
      <c r="I95" s="110"/>
      <c r="J95" s="110"/>
      <c r="K95" s="110"/>
      <c r="L95" s="110"/>
      <c r="M95" s="110"/>
      <c r="N95" s="110"/>
      <c r="O95" s="111"/>
    </row>
    <row r="96" spans="1:15" s="56" customFormat="1" ht="28.5">
      <c r="A96" s="83">
        <v>1</v>
      </c>
      <c r="B96" s="96" t="s">
        <v>13</v>
      </c>
      <c r="C96" s="97" t="s">
        <v>63</v>
      </c>
      <c r="D96" s="98" t="s">
        <v>64</v>
      </c>
      <c r="E96" s="113">
        <v>1985</v>
      </c>
      <c r="F96" s="181">
        <f aca="true" t="shared" si="6" ref="F96:F114">M96/60</f>
        <v>9.833333333333334</v>
      </c>
      <c r="G96" s="89">
        <v>98</v>
      </c>
      <c r="H96" s="91">
        <v>99</v>
      </c>
      <c r="I96" s="91">
        <v>98</v>
      </c>
      <c r="J96" s="91">
        <v>97</v>
      </c>
      <c r="K96" s="91">
        <v>99</v>
      </c>
      <c r="L96" s="126">
        <v>99</v>
      </c>
      <c r="M96" s="92">
        <f aca="true" t="shared" si="7" ref="M96:M114">SUM(G96:L96)</f>
        <v>590</v>
      </c>
      <c r="N96" s="93"/>
      <c r="O96" s="115">
        <v>592</v>
      </c>
    </row>
    <row r="97" spans="1:15" s="56" customFormat="1" ht="28.5">
      <c r="A97" s="83">
        <v>2</v>
      </c>
      <c r="B97" s="96" t="s">
        <v>33</v>
      </c>
      <c r="C97" s="97" t="s">
        <v>62</v>
      </c>
      <c r="D97" s="98" t="s">
        <v>1</v>
      </c>
      <c r="E97" s="129">
        <v>1968</v>
      </c>
      <c r="F97" s="181">
        <f t="shared" si="6"/>
        <v>9.833333333333334</v>
      </c>
      <c r="G97" s="100">
        <v>100</v>
      </c>
      <c r="H97" s="102">
        <v>100</v>
      </c>
      <c r="I97" s="102">
        <v>98</v>
      </c>
      <c r="J97" s="102">
        <v>99</v>
      </c>
      <c r="K97" s="102">
        <v>97</v>
      </c>
      <c r="L97" s="130">
        <v>96</v>
      </c>
      <c r="M97" s="182">
        <f t="shared" si="7"/>
        <v>590</v>
      </c>
      <c r="N97" s="58"/>
      <c r="O97" s="94">
        <v>0</v>
      </c>
    </row>
    <row r="98" spans="1:15" s="56" customFormat="1" ht="28.5">
      <c r="A98" s="83">
        <v>3</v>
      </c>
      <c r="B98" s="96" t="s">
        <v>7</v>
      </c>
      <c r="C98" s="97" t="s">
        <v>57</v>
      </c>
      <c r="D98" s="98" t="s">
        <v>8</v>
      </c>
      <c r="E98" s="129"/>
      <c r="F98" s="181">
        <f t="shared" si="6"/>
        <v>9.8</v>
      </c>
      <c r="G98" s="100">
        <v>99</v>
      </c>
      <c r="H98" s="102">
        <v>97</v>
      </c>
      <c r="I98" s="102">
        <v>98</v>
      </c>
      <c r="J98" s="102">
        <v>97</v>
      </c>
      <c r="K98" s="102">
        <v>97</v>
      </c>
      <c r="L98" s="130">
        <v>100</v>
      </c>
      <c r="M98" s="103">
        <f t="shared" si="7"/>
        <v>588</v>
      </c>
      <c r="N98" s="58"/>
      <c r="O98" s="104">
        <v>0</v>
      </c>
    </row>
    <row r="99" spans="1:15" s="56" customFormat="1" ht="28.5">
      <c r="A99" s="83">
        <v>4</v>
      </c>
      <c r="B99" s="96" t="s">
        <v>23</v>
      </c>
      <c r="C99" s="97" t="s">
        <v>57</v>
      </c>
      <c r="D99" s="98" t="s">
        <v>65</v>
      </c>
      <c r="E99" s="129">
        <v>1983</v>
      </c>
      <c r="F99" s="181">
        <f t="shared" si="6"/>
        <v>9.766666666666667</v>
      </c>
      <c r="G99" s="100">
        <v>100</v>
      </c>
      <c r="H99" s="102">
        <v>99</v>
      </c>
      <c r="I99" s="102">
        <v>95</v>
      </c>
      <c r="J99" s="102">
        <v>97</v>
      </c>
      <c r="K99" s="102">
        <v>98</v>
      </c>
      <c r="L99" s="130">
        <v>97</v>
      </c>
      <c r="M99" s="103">
        <f t="shared" si="7"/>
        <v>586</v>
      </c>
      <c r="N99" s="58"/>
      <c r="O99" s="104">
        <v>586</v>
      </c>
    </row>
    <row r="100" spans="1:15" s="56" customFormat="1" ht="28.5">
      <c r="A100" s="83">
        <v>5</v>
      </c>
      <c r="B100" s="128" t="s">
        <v>68</v>
      </c>
      <c r="C100" s="129" t="s">
        <v>62</v>
      </c>
      <c r="D100" s="117" t="s">
        <v>1</v>
      </c>
      <c r="E100" s="129">
        <v>1965</v>
      </c>
      <c r="F100" s="181">
        <f t="shared" si="6"/>
        <v>9.75</v>
      </c>
      <c r="G100" s="100">
        <v>99</v>
      </c>
      <c r="H100" s="102">
        <v>95</v>
      </c>
      <c r="I100" s="102">
        <v>97</v>
      </c>
      <c r="J100" s="102">
        <v>99</v>
      </c>
      <c r="K100" s="102">
        <v>98</v>
      </c>
      <c r="L100" s="130">
        <v>97</v>
      </c>
      <c r="M100" s="103">
        <f t="shared" si="7"/>
        <v>585</v>
      </c>
      <c r="N100" s="58"/>
      <c r="O100" s="104">
        <v>0</v>
      </c>
    </row>
    <row r="101" spans="1:15" s="56" customFormat="1" ht="28.5">
      <c r="A101" s="83">
        <v>6</v>
      </c>
      <c r="B101" s="96" t="s">
        <v>19</v>
      </c>
      <c r="C101" s="97" t="s">
        <v>59</v>
      </c>
      <c r="D101" s="98" t="s">
        <v>28</v>
      </c>
      <c r="E101" s="129">
        <v>1969</v>
      </c>
      <c r="F101" s="181">
        <f t="shared" si="6"/>
        <v>9.716666666666667</v>
      </c>
      <c r="G101" s="100">
        <v>97</v>
      </c>
      <c r="H101" s="102">
        <v>97</v>
      </c>
      <c r="I101" s="102">
        <v>97</v>
      </c>
      <c r="J101" s="102">
        <v>95</v>
      </c>
      <c r="K101" s="102">
        <v>99</v>
      </c>
      <c r="L101" s="130">
        <v>98</v>
      </c>
      <c r="M101" s="103">
        <f t="shared" si="7"/>
        <v>583</v>
      </c>
      <c r="N101" s="58"/>
      <c r="O101" s="104">
        <v>0</v>
      </c>
    </row>
    <row r="102" spans="1:15" s="56" customFormat="1" ht="28.5">
      <c r="A102" s="83">
        <v>7</v>
      </c>
      <c r="B102" s="96" t="s">
        <v>22</v>
      </c>
      <c r="C102" s="97" t="s">
        <v>59</v>
      </c>
      <c r="D102" s="98" t="s">
        <v>28</v>
      </c>
      <c r="E102" s="129">
        <v>1968</v>
      </c>
      <c r="F102" s="181">
        <f t="shared" si="6"/>
        <v>9.683333333333334</v>
      </c>
      <c r="G102" s="100">
        <v>96</v>
      </c>
      <c r="H102" s="102">
        <v>98</v>
      </c>
      <c r="I102" s="102">
        <v>98</v>
      </c>
      <c r="J102" s="102">
        <v>96</v>
      </c>
      <c r="K102" s="102">
        <v>95</v>
      </c>
      <c r="L102" s="130">
        <v>98</v>
      </c>
      <c r="M102" s="103">
        <f t="shared" si="7"/>
        <v>581</v>
      </c>
      <c r="N102" s="58"/>
      <c r="O102" s="104">
        <v>584</v>
      </c>
    </row>
    <row r="103" spans="1:15" s="56" customFormat="1" ht="28.5">
      <c r="A103" s="83">
        <v>8</v>
      </c>
      <c r="B103" s="128" t="s">
        <v>69</v>
      </c>
      <c r="C103" s="129" t="s">
        <v>57</v>
      </c>
      <c r="D103" s="117" t="s">
        <v>66</v>
      </c>
      <c r="E103" s="129">
        <v>1982</v>
      </c>
      <c r="F103" s="181">
        <f t="shared" si="6"/>
        <v>9.65</v>
      </c>
      <c r="G103" s="100">
        <v>96</v>
      </c>
      <c r="H103" s="102">
        <v>94</v>
      </c>
      <c r="I103" s="102">
        <v>98</v>
      </c>
      <c r="J103" s="102">
        <v>97</v>
      </c>
      <c r="K103" s="102">
        <v>97</v>
      </c>
      <c r="L103" s="130">
        <v>97</v>
      </c>
      <c r="M103" s="103">
        <f t="shared" si="7"/>
        <v>579</v>
      </c>
      <c r="N103" s="58"/>
      <c r="O103" s="104">
        <v>571</v>
      </c>
    </row>
    <row r="104" spans="1:15" s="56" customFormat="1" ht="28.5">
      <c r="A104" s="83">
        <v>9</v>
      </c>
      <c r="B104" s="96" t="s">
        <v>49</v>
      </c>
      <c r="C104" s="97" t="s">
        <v>62</v>
      </c>
      <c r="D104" s="98" t="s">
        <v>1</v>
      </c>
      <c r="E104" s="129">
        <v>1975</v>
      </c>
      <c r="F104" s="181">
        <f t="shared" si="6"/>
        <v>9.55</v>
      </c>
      <c r="G104" s="100">
        <v>91</v>
      </c>
      <c r="H104" s="102">
        <v>91</v>
      </c>
      <c r="I104" s="102">
        <v>97</v>
      </c>
      <c r="J104" s="102">
        <v>98</v>
      </c>
      <c r="K104" s="102">
        <v>98</v>
      </c>
      <c r="L104" s="130">
        <v>98</v>
      </c>
      <c r="M104" s="103">
        <f t="shared" si="7"/>
        <v>573</v>
      </c>
      <c r="N104" s="58"/>
      <c r="O104" s="104">
        <v>560</v>
      </c>
    </row>
    <row r="105" spans="1:15" s="56" customFormat="1" ht="28.5">
      <c r="A105" s="83">
        <v>10</v>
      </c>
      <c r="B105" s="96" t="s">
        <v>34</v>
      </c>
      <c r="C105" s="97" t="s">
        <v>59</v>
      </c>
      <c r="D105" s="98" t="s">
        <v>61</v>
      </c>
      <c r="E105" s="97">
        <v>1976</v>
      </c>
      <c r="F105" s="181">
        <f t="shared" si="6"/>
        <v>9.55</v>
      </c>
      <c r="G105" s="100">
        <v>94</v>
      </c>
      <c r="H105" s="102">
        <v>96</v>
      </c>
      <c r="I105" s="102">
        <v>94</v>
      </c>
      <c r="J105" s="102">
        <v>97</v>
      </c>
      <c r="K105" s="102">
        <v>97</v>
      </c>
      <c r="L105" s="130">
        <v>95</v>
      </c>
      <c r="M105" s="103">
        <f t="shared" si="7"/>
        <v>573</v>
      </c>
      <c r="N105" s="58"/>
      <c r="O105" s="104">
        <v>559</v>
      </c>
    </row>
    <row r="106" spans="1:15" s="56" customFormat="1" ht="28.5">
      <c r="A106" s="83">
        <v>11</v>
      </c>
      <c r="B106" s="96" t="s">
        <v>16</v>
      </c>
      <c r="C106" s="97" t="s">
        <v>57</v>
      </c>
      <c r="D106" s="98" t="s">
        <v>6</v>
      </c>
      <c r="E106" s="129">
        <v>1988</v>
      </c>
      <c r="F106" s="181">
        <f t="shared" si="6"/>
        <v>9.516666666666667</v>
      </c>
      <c r="G106" s="100">
        <v>96</v>
      </c>
      <c r="H106" s="102">
        <v>98</v>
      </c>
      <c r="I106" s="102">
        <v>95</v>
      </c>
      <c r="J106" s="102">
        <v>93</v>
      </c>
      <c r="K106" s="102">
        <v>96</v>
      </c>
      <c r="L106" s="130">
        <v>93</v>
      </c>
      <c r="M106" s="103">
        <f t="shared" si="7"/>
        <v>571</v>
      </c>
      <c r="N106" s="58"/>
      <c r="O106" s="104">
        <v>571</v>
      </c>
    </row>
    <row r="107" spans="1:15" s="56" customFormat="1" ht="28.5">
      <c r="A107" s="83">
        <v>12</v>
      </c>
      <c r="B107" s="96" t="s">
        <v>39</v>
      </c>
      <c r="C107" s="97" t="s">
        <v>57</v>
      </c>
      <c r="D107" s="98" t="s">
        <v>2</v>
      </c>
      <c r="E107" s="129">
        <v>1967</v>
      </c>
      <c r="F107" s="181">
        <f t="shared" si="6"/>
        <v>9.483333333333333</v>
      </c>
      <c r="G107" s="100">
        <v>92</v>
      </c>
      <c r="H107" s="102">
        <v>97</v>
      </c>
      <c r="I107" s="102">
        <v>90</v>
      </c>
      <c r="J107" s="102">
        <v>99</v>
      </c>
      <c r="K107" s="102">
        <v>97</v>
      </c>
      <c r="L107" s="130">
        <v>94</v>
      </c>
      <c r="M107" s="103">
        <f t="shared" si="7"/>
        <v>569</v>
      </c>
      <c r="N107" s="58"/>
      <c r="O107" s="104">
        <v>571</v>
      </c>
    </row>
    <row r="108" spans="1:15" s="56" customFormat="1" ht="28.5">
      <c r="A108" s="83">
        <v>13</v>
      </c>
      <c r="B108" s="96" t="s">
        <v>29</v>
      </c>
      <c r="C108" s="97" t="s">
        <v>57</v>
      </c>
      <c r="D108" s="98" t="s">
        <v>2</v>
      </c>
      <c r="E108" s="129">
        <v>1967</v>
      </c>
      <c r="F108" s="181">
        <f t="shared" si="6"/>
        <v>9.4</v>
      </c>
      <c r="G108" s="100">
        <v>93</v>
      </c>
      <c r="H108" s="102">
        <v>95</v>
      </c>
      <c r="I108" s="102">
        <v>96</v>
      </c>
      <c r="J108" s="102">
        <v>89</v>
      </c>
      <c r="K108" s="102">
        <v>93</v>
      </c>
      <c r="L108" s="130">
        <v>98</v>
      </c>
      <c r="M108" s="103">
        <f t="shared" si="7"/>
        <v>564</v>
      </c>
      <c r="N108" s="58"/>
      <c r="O108" s="104">
        <v>566</v>
      </c>
    </row>
    <row r="109" spans="1:15" s="56" customFormat="1" ht="28.5">
      <c r="A109" s="83">
        <v>14</v>
      </c>
      <c r="B109" s="96" t="s">
        <v>48</v>
      </c>
      <c r="C109" s="97" t="s">
        <v>63</v>
      </c>
      <c r="D109" s="98" t="s">
        <v>64</v>
      </c>
      <c r="E109" s="129">
        <v>1971</v>
      </c>
      <c r="F109" s="181">
        <f t="shared" si="6"/>
        <v>9.316666666666666</v>
      </c>
      <c r="G109" s="100">
        <v>96</v>
      </c>
      <c r="H109" s="102">
        <v>93</v>
      </c>
      <c r="I109" s="102">
        <v>96</v>
      </c>
      <c r="J109" s="102">
        <v>92</v>
      </c>
      <c r="K109" s="102">
        <v>92</v>
      </c>
      <c r="L109" s="130">
        <v>90</v>
      </c>
      <c r="M109" s="103">
        <f t="shared" si="7"/>
        <v>559</v>
      </c>
      <c r="N109" s="58"/>
      <c r="O109" s="104">
        <v>562</v>
      </c>
    </row>
    <row r="110" spans="1:15" s="56" customFormat="1" ht="28.5">
      <c r="A110" s="83">
        <v>15</v>
      </c>
      <c r="B110" s="128" t="s">
        <v>67</v>
      </c>
      <c r="C110" s="129" t="s">
        <v>59</v>
      </c>
      <c r="D110" s="117" t="s">
        <v>28</v>
      </c>
      <c r="E110" s="97">
        <v>1965</v>
      </c>
      <c r="F110" s="181">
        <f t="shared" si="6"/>
        <v>9.266666666666667</v>
      </c>
      <c r="G110" s="100">
        <v>88</v>
      </c>
      <c r="H110" s="102">
        <v>97</v>
      </c>
      <c r="I110" s="102">
        <v>92</v>
      </c>
      <c r="J110" s="102">
        <v>92</v>
      </c>
      <c r="K110" s="102">
        <v>94</v>
      </c>
      <c r="L110" s="130">
        <v>93</v>
      </c>
      <c r="M110" s="103">
        <f t="shared" si="7"/>
        <v>556</v>
      </c>
      <c r="N110" s="58"/>
      <c r="O110" s="104">
        <v>561</v>
      </c>
    </row>
    <row r="111" spans="1:15" s="56" customFormat="1" ht="28.5">
      <c r="A111" s="95"/>
      <c r="B111" s="96" t="s">
        <v>18</v>
      </c>
      <c r="C111" s="97" t="s">
        <v>57</v>
      </c>
      <c r="D111" s="98" t="s">
        <v>65</v>
      </c>
      <c r="E111" s="129">
        <v>1969</v>
      </c>
      <c r="F111" s="181">
        <f t="shared" si="6"/>
        <v>0</v>
      </c>
      <c r="G111" s="100"/>
      <c r="H111" s="102"/>
      <c r="I111" s="102"/>
      <c r="J111" s="102"/>
      <c r="K111" s="102"/>
      <c r="L111" s="130"/>
      <c r="M111" s="103">
        <f t="shared" si="7"/>
        <v>0</v>
      </c>
      <c r="N111" s="58"/>
      <c r="O111" s="104">
        <v>583</v>
      </c>
    </row>
    <row r="112" spans="1:15" s="56" customFormat="1" ht="28.5">
      <c r="A112" s="95"/>
      <c r="B112" s="96" t="s">
        <v>45</v>
      </c>
      <c r="C112" s="97" t="s">
        <v>57</v>
      </c>
      <c r="D112" s="98" t="s">
        <v>66</v>
      </c>
      <c r="E112" s="129">
        <v>1966</v>
      </c>
      <c r="F112" s="181">
        <f t="shared" si="6"/>
        <v>0</v>
      </c>
      <c r="G112" s="100"/>
      <c r="H112" s="102"/>
      <c r="I112" s="102"/>
      <c r="J112" s="102"/>
      <c r="K112" s="102"/>
      <c r="L112" s="130"/>
      <c r="M112" s="103">
        <f t="shared" si="7"/>
        <v>0</v>
      </c>
      <c r="N112" s="58"/>
      <c r="O112" s="104">
        <v>576</v>
      </c>
    </row>
    <row r="113" spans="1:15" s="56" customFormat="1" ht="28.5">
      <c r="A113" s="95"/>
      <c r="B113" s="96" t="s">
        <v>44</v>
      </c>
      <c r="C113" s="97" t="s">
        <v>57</v>
      </c>
      <c r="D113" s="98" t="s">
        <v>66</v>
      </c>
      <c r="E113" s="129">
        <v>1987</v>
      </c>
      <c r="F113" s="181">
        <f t="shared" si="6"/>
        <v>0</v>
      </c>
      <c r="G113" s="100"/>
      <c r="H113" s="102"/>
      <c r="I113" s="102"/>
      <c r="J113" s="102"/>
      <c r="K113" s="102"/>
      <c r="L113" s="130"/>
      <c r="M113" s="103">
        <f t="shared" si="7"/>
        <v>0</v>
      </c>
      <c r="N113" s="58"/>
      <c r="O113" s="104">
        <v>576</v>
      </c>
    </row>
    <row r="114" spans="1:15" s="56" customFormat="1" ht="28.5">
      <c r="A114" s="175"/>
      <c r="B114" s="218" t="s">
        <v>35</v>
      </c>
      <c r="C114" s="219" t="s">
        <v>59</v>
      </c>
      <c r="D114" s="220" t="s">
        <v>61</v>
      </c>
      <c r="E114" s="219">
        <v>1973</v>
      </c>
      <c r="F114" s="186">
        <f t="shared" si="6"/>
        <v>0</v>
      </c>
      <c r="G114" s="105"/>
      <c r="H114" s="165"/>
      <c r="I114" s="165"/>
      <c r="J114" s="165"/>
      <c r="K114" s="165"/>
      <c r="L114" s="133"/>
      <c r="M114" s="106">
        <f t="shared" si="7"/>
        <v>0</v>
      </c>
      <c r="N114" s="147"/>
      <c r="O114" s="134">
        <v>575</v>
      </c>
    </row>
    <row r="115" spans="1:15" s="74" customFormat="1" ht="28.5">
      <c r="A115" s="183"/>
      <c r="B115" s="184" t="s">
        <v>86</v>
      </c>
      <c r="C115" s="78"/>
      <c r="D115" s="78"/>
      <c r="E115" s="78"/>
      <c r="F115" s="109"/>
      <c r="G115" s="110"/>
      <c r="H115" s="110"/>
      <c r="I115" s="110"/>
      <c r="J115" s="110"/>
      <c r="K115" s="110"/>
      <c r="L115" s="110"/>
      <c r="M115" s="110"/>
      <c r="N115" s="110"/>
      <c r="O115" s="111"/>
    </row>
    <row r="116" spans="1:15" s="56" customFormat="1" ht="28.5">
      <c r="A116" s="83">
        <v>1</v>
      </c>
      <c r="B116" s="96" t="s">
        <v>54</v>
      </c>
      <c r="C116" s="97" t="s">
        <v>57</v>
      </c>
      <c r="D116" s="98" t="s">
        <v>17</v>
      </c>
      <c r="E116" s="99">
        <v>1962</v>
      </c>
      <c r="F116" s="185">
        <f aca="true" t="shared" si="8" ref="F116:F128">M116/60</f>
        <v>9.683333333333334</v>
      </c>
      <c r="G116" s="158">
        <v>98</v>
      </c>
      <c r="H116" s="159">
        <v>95</v>
      </c>
      <c r="I116" s="159">
        <v>96</v>
      </c>
      <c r="J116" s="159">
        <v>96</v>
      </c>
      <c r="K116" s="91">
        <v>99</v>
      </c>
      <c r="L116" s="126">
        <v>97</v>
      </c>
      <c r="M116" s="92">
        <f aca="true" t="shared" si="9" ref="M116:M128">SUM(G116:L116)</f>
        <v>581</v>
      </c>
      <c r="N116" s="93"/>
      <c r="O116" s="94">
        <v>581</v>
      </c>
    </row>
    <row r="117" spans="1:15" s="56" customFormat="1" ht="28.5">
      <c r="A117" s="83">
        <v>2</v>
      </c>
      <c r="B117" s="96" t="s">
        <v>5</v>
      </c>
      <c r="C117" s="97" t="s">
        <v>57</v>
      </c>
      <c r="D117" s="98" t="s">
        <v>66</v>
      </c>
      <c r="E117" s="113">
        <v>1961</v>
      </c>
      <c r="F117" s="181">
        <f t="shared" si="8"/>
        <v>9.65</v>
      </c>
      <c r="G117" s="161">
        <v>95</v>
      </c>
      <c r="H117" s="113">
        <v>97</v>
      </c>
      <c r="I117" s="113">
        <v>96</v>
      </c>
      <c r="J117" s="113">
        <v>97</v>
      </c>
      <c r="K117" s="102">
        <v>96</v>
      </c>
      <c r="L117" s="130">
        <v>98</v>
      </c>
      <c r="M117" s="103">
        <f t="shared" si="9"/>
        <v>579</v>
      </c>
      <c r="N117" s="58"/>
      <c r="O117" s="104">
        <v>572</v>
      </c>
    </row>
    <row r="118" spans="1:15" s="56" customFormat="1" ht="28.5">
      <c r="A118" s="83">
        <v>3</v>
      </c>
      <c r="B118" s="96" t="s">
        <v>15</v>
      </c>
      <c r="C118" s="97" t="s">
        <v>57</v>
      </c>
      <c r="D118" s="98" t="s">
        <v>17</v>
      </c>
      <c r="E118" s="113">
        <v>1959</v>
      </c>
      <c r="F118" s="181">
        <f t="shared" si="8"/>
        <v>9.566666666666666</v>
      </c>
      <c r="G118" s="161">
        <v>96</v>
      </c>
      <c r="H118" s="113">
        <v>89</v>
      </c>
      <c r="I118" s="113">
        <v>95</v>
      </c>
      <c r="J118" s="113">
        <v>98</v>
      </c>
      <c r="K118" s="102">
        <v>100</v>
      </c>
      <c r="L118" s="130">
        <v>96</v>
      </c>
      <c r="M118" s="103">
        <f t="shared" si="9"/>
        <v>574</v>
      </c>
      <c r="N118" s="58"/>
      <c r="O118" s="104">
        <v>567</v>
      </c>
    </row>
    <row r="119" spans="1:15" s="56" customFormat="1" ht="28.5">
      <c r="A119" s="83">
        <v>4</v>
      </c>
      <c r="B119" s="96" t="s">
        <v>25</v>
      </c>
      <c r="C119" s="97" t="s">
        <v>59</v>
      </c>
      <c r="D119" s="98" t="s">
        <v>28</v>
      </c>
      <c r="E119" s="113">
        <v>1954</v>
      </c>
      <c r="F119" s="181">
        <f t="shared" si="8"/>
        <v>9.533333333333333</v>
      </c>
      <c r="G119" s="161">
        <v>95</v>
      </c>
      <c r="H119" s="113">
        <v>96</v>
      </c>
      <c r="I119" s="113">
        <v>95</v>
      </c>
      <c r="J119" s="113">
        <v>93</v>
      </c>
      <c r="K119" s="102">
        <v>96</v>
      </c>
      <c r="L119" s="130">
        <v>97</v>
      </c>
      <c r="M119" s="103">
        <f t="shared" si="9"/>
        <v>572</v>
      </c>
      <c r="N119" s="58"/>
      <c r="O119" s="104">
        <v>578</v>
      </c>
    </row>
    <row r="120" spans="1:15" s="56" customFormat="1" ht="28.5">
      <c r="A120" s="83">
        <v>5</v>
      </c>
      <c r="B120" s="128" t="s">
        <v>70</v>
      </c>
      <c r="C120" s="129" t="s">
        <v>57</v>
      </c>
      <c r="D120" s="117" t="s">
        <v>8</v>
      </c>
      <c r="E120" s="99">
        <v>1961</v>
      </c>
      <c r="F120" s="181">
        <f t="shared" si="8"/>
        <v>9.516666666666667</v>
      </c>
      <c r="G120" s="161">
        <v>94</v>
      </c>
      <c r="H120" s="113">
        <v>96</v>
      </c>
      <c r="I120" s="113">
        <v>97</v>
      </c>
      <c r="J120" s="113">
        <v>95</v>
      </c>
      <c r="K120" s="102">
        <v>94</v>
      </c>
      <c r="L120" s="130">
        <v>95</v>
      </c>
      <c r="M120" s="103">
        <f t="shared" si="9"/>
        <v>571</v>
      </c>
      <c r="N120" s="58"/>
      <c r="O120" s="104">
        <v>570</v>
      </c>
    </row>
    <row r="121" spans="1:15" s="56" customFormat="1" ht="28.5">
      <c r="A121" s="83">
        <v>6</v>
      </c>
      <c r="B121" s="96" t="s">
        <v>42</v>
      </c>
      <c r="C121" s="97" t="s">
        <v>59</v>
      </c>
      <c r="D121" s="98" t="s">
        <v>10</v>
      </c>
      <c r="E121" s="99">
        <v>1960</v>
      </c>
      <c r="F121" s="181">
        <f t="shared" si="8"/>
        <v>9.483333333333333</v>
      </c>
      <c r="G121" s="161">
        <v>93</v>
      </c>
      <c r="H121" s="113">
        <v>96</v>
      </c>
      <c r="I121" s="113">
        <v>96</v>
      </c>
      <c r="J121" s="113">
        <v>96</v>
      </c>
      <c r="K121" s="102">
        <v>94</v>
      </c>
      <c r="L121" s="130">
        <v>94</v>
      </c>
      <c r="M121" s="103">
        <f t="shared" si="9"/>
        <v>569</v>
      </c>
      <c r="N121" s="58"/>
      <c r="O121" s="104">
        <v>580</v>
      </c>
    </row>
    <row r="122" spans="1:15" s="56" customFormat="1" ht="28.5">
      <c r="A122" s="83">
        <v>7</v>
      </c>
      <c r="B122" s="96" t="s">
        <v>32</v>
      </c>
      <c r="C122" s="97" t="s">
        <v>59</v>
      </c>
      <c r="D122" s="98" t="s">
        <v>61</v>
      </c>
      <c r="E122" s="99">
        <v>1961</v>
      </c>
      <c r="F122" s="181">
        <f t="shared" si="8"/>
        <v>9.483333333333333</v>
      </c>
      <c r="G122" s="161">
        <v>94</v>
      </c>
      <c r="H122" s="113">
        <v>94</v>
      </c>
      <c r="I122" s="113">
        <v>91</v>
      </c>
      <c r="J122" s="113">
        <v>97</v>
      </c>
      <c r="K122" s="102">
        <v>96</v>
      </c>
      <c r="L122" s="130">
        <v>97</v>
      </c>
      <c r="M122" s="103">
        <f t="shared" si="9"/>
        <v>569</v>
      </c>
      <c r="N122" s="58"/>
      <c r="O122" s="104">
        <v>571</v>
      </c>
    </row>
    <row r="123" spans="1:15" s="56" customFormat="1" ht="28.5">
      <c r="A123" s="83">
        <v>8</v>
      </c>
      <c r="B123" s="96" t="s">
        <v>11</v>
      </c>
      <c r="C123" s="97" t="s">
        <v>58</v>
      </c>
      <c r="D123" s="98" t="s">
        <v>26</v>
      </c>
      <c r="E123" s="113">
        <v>1954</v>
      </c>
      <c r="F123" s="181">
        <f t="shared" si="8"/>
        <v>9.466666666666667</v>
      </c>
      <c r="G123" s="161">
        <v>94</v>
      </c>
      <c r="H123" s="113">
        <v>96</v>
      </c>
      <c r="I123" s="113">
        <v>94</v>
      </c>
      <c r="J123" s="113">
        <v>89</v>
      </c>
      <c r="K123" s="102">
        <v>96</v>
      </c>
      <c r="L123" s="130">
        <v>99</v>
      </c>
      <c r="M123" s="103">
        <f t="shared" si="9"/>
        <v>568</v>
      </c>
      <c r="N123" s="58"/>
      <c r="O123" s="104">
        <v>570</v>
      </c>
    </row>
    <row r="124" spans="1:15" s="56" customFormat="1" ht="28.5">
      <c r="A124" s="83">
        <v>9</v>
      </c>
      <c r="B124" s="96" t="s">
        <v>3</v>
      </c>
      <c r="C124" s="97" t="s">
        <v>57</v>
      </c>
      <c r="D124" s="98" t="s">
        <v>4</v>
      </c>
      <c r="E124" s="113">
        <v>1960</v>
      </c>
      <c r="F124" s="181">
        <f t="shared" si="8"/>
        <v>9.466666666666667</v>
      </c>
      <c r="G124" s="161">
        <v>96</v>
      </c>
      <c r="H124" s="113">
        <v>97</v>
      </c>
      <c r="I124" s="113">
        <v>91</v>
      </c>
      <c r="J124" s="113">
        <v>93</v>
      </c>
      <c r="K124" s="102">
        <v>95</v>
      </c>
      <c r="L124" s="130">
        <v>96</v>
      </c>
      <c r="M124" s="103">
        <f t="shared" si="9"/>
        <v>568</v>
      </c>
      <c r="N124" s="58"/>
      <c r="O124" s="104">
        <v>563</v>
      </c>
    </row>
    <row r="125" spans="1:15" s="56" customFormat="1" ht="28.5">
      <c r="A125" s="83">
        <v>10</v>
      </c>
      <c r="B125" s="96" t="s">
        <v>53</v>
      </c>
      <c r="C125" s="97" t="s">
        <v>59</v>
      </c>
      <c r="D125" s="98" t="s">
        <v>60</v>
      </c>
      <c r="E125" s="99">
        <v>1963</v>
      </c>
      <c r="F125" s="181">
        <f t="shared" si="8"/>
        <v>9.433333333333334</v>
      </c>
      <c r="G125" s="161">
        <v>96</v>
      </c>
      <c r="H125" s="113">
        <v>96</v>
      </c>
      <c r="I125" s="113">
        <v>93</v>
      </c>
      <c r="J125" s="113">
        <v>91</v>
      </c>
      <c r="K125" s="102">
        <v>95</v>
      </c>
      <c r="L125" s="130">
        <v>95</v>
      </c>
      <c r="M125" s="103">
        <f t="shared" si="9"/>
        <v>566</v>
      </c>
      <c r="N125" s="58"/>
      <c r="O125" s="104">
        <v>560</v>
      </c>
    </row>
    <row r="126" spans="1:15" s="56" customFormat="1" ht="28.5">
      <c r="A126" s="83">
        <v>11</v>
      </c>
      <c r="B126" s="96" t="s">
        <v>9</v>
      </c>
      <c r="C126" s="97" t="s">
        <v>57</v>
      </c>
      <c r="D126" s="117" t="s">
        <v>17</v>
      </c>
      <c r="E126" s="113">
        <v>1956</v>
      </c>
      <c r="F126" s="181">
        <f t="shared" si="8"/>
        <v>9.333333333333334</v>
      </c>
      <c r="G126" s="161">
        <v>95</v>
      </c>
      <c r="H126" s="113">
        <v>91</v>
      </c>
      <c r="I126" s="113">
        <v>95</v>
      </c>
      <c r="J126" s="113">
        <v>93</v>
      </c>
      <c r="K126" s="102">
        <v>94</v>
      </c>
      <c r="L126" s="130">
        <v>92</v>
      </c>
      <c r="M126" s="103">
        <f t="shared" si="9"/>
        <v>560</v>
      </c>
      <c r="N126" s="58"/>
      <c r="O126" s="104">
        <v>551</v>
      </c>
    </row>
    <row r="127" spans="1:15" s="56" customFormat="1" ht="28.5">
      <c r="A127" s="83">
        <v>12</v>
      </c>
      <c r="B127" s="96" t="s">
        <v>31</v>
      </c>
      <c r="C127" s="97" t="s">
        <v>59</v>
      </c>
      <c r="D127" s="98" t="s">
        <v>61</v>
      </c>
      <c r="E127" s="99">
        <v>1960</v>
      </c>
      <c r="F127" s="181">
        <f t="shared" si="8"/>
        <v>9.266666666666667</v>
      </c>
      <c r="G127" s="161">
        <v>92</v>
      </c>
      <c r="H127" s="113">
        <v>92</v>
      </c>
      <c r="I127" s="113">
        <v>93</v>
      </c>
      <c r="J127" s="113">
        <v>93</v>
      </c>
      <c r="K127" s="102">
        <v>91</v>
      </c>
      <c r="L127" s="130">
        <v>95</v>
      </c>
      <c r="M127" s="103">
        <f t="shared" si="9"/>
        <v>556</v>
      </c>
      <c r="N127" s="58"/>
      <c r="O127" s="104">
        <v>0</v>
      </c>
    </row>
    <row r="128" spans="1:15" s="56" customFormat="1" ht="28.5">
      <c r="A128" s="95"/>
      <c r="B128" s="96" t="s">
        <v>47</v>
      </c>
      <c r="C128" s="97" t="s">
        <v>57</v>
      </c>
      <c r="D128" s="98" t="s">
        <v>8</v>
      </c>
      <c r="E128" s="113">
        <v>1957</v>
      </c>
      <c r="F128" s="186">
        <f t="shared" si="8"/>
        <v>0</v>
      </c>
      <c r="G128" s="161"/>
      <c r="H128" s="113"/>
      <c r="I128" s="113"/>
      <c r="J128" s="113"/>
      <c r="K128" s="102"/>
      <c r="L128" s="130"/>
      <c r="M128" s="106">
        <f t="shared" si="9"/>
        <v>0</v>
      </c>
      <c r="N128" s="58"/>
      <c r="O128" s="104">
        <v>579</v>
      </c>
    </row>
    <row r="129" spans="1:15" s="74" customFormat="1" ht="28.5">
      <c r="A129" s="107"/>
      <c r="B129" s="108" t="s">
        <v>87</v>
      </c>
      <c r="C129" s="77"/>
      <c r="D129" s="78"/>
      <c r="E129" s="78"/>
      <c r="F129" s="109"/>
      <c r="G129" s="110"/>
      <c r="H129" s="110"/>
      <c r="I129" s="110"/>
      <c r="J129" s="110"/>
      <c r="K129" s="110"/>
      <c r="L129" s="110"/>
      <c r="M129" s="110"/>
      <c r="N129" s="110"/>
      <c r="O129" s="111"/>
    </row>
    <row r="130" spans="1:15" s="56" customFormat="1" ht="28.5">
      <c r="A130" s="83">
        <v>1</v>
      </c>
      <c r="B130" s="96" t="s">
        <v>27</v>
      </c>
      <c r="C130" s="97" t="s">
        <v>58</v>
      </c>
      <c r="D130" s="98" t="s">
        <v>26</v>
      </c>
      <c r="E130" s="113">
        <v>1940</v>
      </c>
      <c r="F130" s="185">
        <f>M130/60</f>
        <v>9.566666666666666</v>
      </c>
      <c r="G130" s="89">
        <v>95</v>
      </c>
      <c r="H130" s="91">
        <v>94</v>
      </c>
      <c r="I130" s="91">
        <v>96</v>
      </c>
      <c r="J130" s="91">
        <v>99</v>
      </c>
      <c r="K130" s="91">
        <v>96</v>
      </c>
      <c r="L130" s="126">
        <v>94</v>
      </c>
      <c r="M130" s="92">
        <f>SUM(G130:L130)</f>
        <v>574</v>
      </c>
      <c r="N130" s="93"/>
      <c r="O130" s="94">
        <v>576</v>
      </c>
    </row>
    <row r="131" spans="1:15" s="56" customFormat="1" ht="28.5">
      <c r="A131" s="83">
        <v>2</v>
      </c>
      <c r="B131" s="96" t="s">
        <v>36</v>
      </c>
      <c r="C131" s="97" t="s">
        <v>59</v>
      </c>
      <c r="D131" s="98" t="s">
        <v>61</v>
      </c>
      <c r="E131" s="113">
        <v>1945</v>
      </c>
      <c r="F131" s="181">
        <f>M131/60</f>
        <v>9.5</v>
      </c>
      <c r="G131" s="100">
        <v>95</v>
      </c>
      <c r="H131" s="102">
        <v>96</v>
      </c>
      <c r="I131" s="102">
        <v>93</v>
      </c>
      <c r="J131" s="102">
        <v>94</v>
      </c>
      <c r="K131" s="102">
        <v>97</v>
      </c>
      <c r="L131" s="130">
        <v>95</v>
      </c>
      <c r="M131" s="92">
        <f>SUM(G131:L131)</f>
        <v>570</v>
      </c>
      <c r="N131" s="58"/>
      <c r="O131" s="160">
        <v>559</v>
      </c>
    </row>
    <row r="132" spans="1:15" s="56" customFormat="1" ht="28.5">
      <c r="A132" s="83">
        <v>3</v>
      </c>
      <c r="B132" s="96" t="s">
        <v>41</v>
      </c>
      <c r="C132" s="97" t="s">
        <v>57</v>
      </c>
      <c r="D132" s="98" t="s">
        <v>65</v>
      </c>
      <c r="E132" s="113">
        <v>1946</v>
      </c>
      <c r="F132" s="181">
        <f>M132/60</f>
        <v>9.366666666666667</v>
      </c>
      <c r="G132" s="100">
        <v>91</v>
      </c>
      <c r="H132" s="102">
        <v>96</v>
      </c>
      <c r="I132" s="102">
        <v>99</v>
      </c>
      <c r="J132" s="102">
        <v>91</v>
      </c>
      <c r="K132" s="102">
        <v>88</v>
      </c>
      <c r="L132" s="130">
        <v>97</v>
      </c>
      <c r="M132" s="103">
        <f>SUM(G132:L132)</f>
        <v>562</v>
      </c>
      <c r="N132" s="58"/>
      <c r="O132" s="104">
        <v>568</v>
      </c>
    </row>
    <row r="133" spans="1:15" s="56" customFormat="1" ht="28.5">
      <c r="A133" s="95"/>
      <c r="B133" s="96" t="s">
        <v>30</v>
      </c>
      <c r="C133" s="97" t="s">
        <v>59</v>
      </c>
      <c r="D133" s="98" t="s">
        <v>10</v>
      </c>
      <c r="E133" s="113">
        <v>1947</v>
      </c>
      <c r="F133" s="181">
        <f>M133/60</f>
        <v>0</v>
      </c>
      <c r="G133" s="100"/>
      <c r="H133" s="102"/>
      <c r="I133" s="102"/>
      <c r="J133" s="102"/>
      <c r="K133" s="102"/>
      <c r="L133" s="130"/>
      <c r="M133" s="103">
        <f>SUM(G133:L133)</f>
        <v>0</v>
      </c>
      <c r="N133" s="58"/>
      <c r="O133" s="104">
        <v>586</v>
      </c>
    </row>
    <row r="134" spans="1:15" s="56" customFormat="1" ht="29.25" thickBot="1">
      <c r="A134" s="187"/>
      <c r="B134" s="188" t="s">
        <v>95</v>
      </c>
      <c r="C134" s="189" t="s">
        <v>59</v>
      </c>
      <c r="D134" s="190" t="s">
        <v>96</v>
      </c>
      <c r="E134" s="191">
        <v>1944</v>
      </c>
      <c r="F134" s="192">
        <f>M134/60</f>
        <v>0</v>
      </c>
      <c r="G134" s="193"/>
      <c r="H134" s="194"/>
      <c r="I134" s="194"/>
      <c r="J134" s="194"/>
      <c r="K134" s="194"/>
      <c r="L134" s="195"/>
      <c r="M134" s="196">
        <f>SUM(G134:L134)</f>
        <v>0</v>
      </c>
      <c r="N134" s="197"/>
      <c r="O134" s="198">
        <v>583</v>
      </c>
    </row>
  </sheetData>
  <sheetProtection/>
  <mergeCells count="11">
    <mergeCell ref="G47:M47"/>
    <mergeCell ref="G50:M50"/>
    <mergeCell ref="G86:L86"/>
    <mergeCell ref="G85:L85"/>
    <mergeCell ref="C39:D39"/>
    <mergeCell ref="A12:O12"/>
    <mergeCell ref="A13:O13"/>
    <mergeCell ref="A14:O14"/>
    <mergeCell ref="A16:O16"/>
    <mergeCell ref="A17:O17"/>
    <mergeCell ref="A20:O20"/>
  </mergeCells>
  <conditionalFormatting sqref="O42:O44">
    <cfRule type="cellIs" priority="63" dxfId="1" operator="greaterThan" stopIfTrue="1">
      <formula>509</formula>
    </cfRule>
    <cfRule type="cellIs" priority="64" dxfId="0" operator="between" stopIfTrue="1">
      <formula>505</formula>
      <formula>509</formula>
    </cfRule>
  </conditionalFormatting>
  <conditionalFormatting sqref="O47 O53 O63:O68">
    <cfRule type="cellIs" priority="61" dxfId="1" operator="greaterThan" stopIfTrue="1">
      <formula>554</formula>
    </cfRule>
    <cfRule type="cellIs" priority="62" dxfId="0" operator="between" stopIfTrue="1">
      <formula>550</formula>
      <formula>554</formula>
    </cfRule>
  </conditionalFormatting>
  <conditionalFormatting sqref="O50">
    <cfRule type="cellIs" priority="59" dxfId="1" operator="greaterThan" stopIfTrue="1">
      <formula>1099</formula>
    </cfRule>
    <cfRule type="cellIs" priority="60" dxfId="0" operator="between" stopIfTrue="1">
      <formula>1095</formula>
      <formula>1099</formula>
    </cfRule>
  </conditionalFormatting>
  <conditionalFormatting sqref="O56:O60">
    <cfRule type="cellIs" priority="55" dxfId="1" operator="greaterThan" stopIfTrue="1">
      <formula>1129</formula>
    </cfRule>
    <cfRule type="cellIs" priority="56" dxfId="0" operator="between" stopIfTrue="1">
      <formula>1125</formula>
      <formula>1129</formula>
    </cfRule>
  </conditionalFormatting>
  <conditionalFormatting sqref="O70:O71">
    <cfRule type="cellIs" priority="49" dxfId="1" operator="greaterThan" stopIfTrue="1">
      <formula>539</formula>
    </cfRule>
    <cfRule type="cellIs" priority="50" dxfId="0" operator="between" stopIfTrue="1">
      <formula>535</formula>
      <formula>539</formula>
    </cfRule>
  </conditionalFormatting>
  <conditionalFormatting sqref="O74:O80">
    <cfRule type="cellIs" priority="46" dxfId="1" operator="greaterThan" stopIfTrue="1">
      <formula>559</formula>
    </cfRule>
    <cfRule type="cellIs" priority="47" dxfId="0" operator="between" stopIfTrue="1">
      <formula>555</formula>
      <formula>559</formula>
    </cfRule>
  </conditionalFormatting>
  <conditionalFormatting sqref="O82:O83">
    <cfRule type="cellIs" priority="43" dxfId="1" operator="greaterThan" stopIfTrue="1">
      <formula>579</formula>
    </cfRule>
    <cfRule type="cellIs" priority="44" dxfId="16" operator="between" stopIfTrue="1">
      <formula>576</formula>
      <formula>579</formula>
    </cfRule>
  </conditionalFormatting>
  <conditionalFormatting sqref="O84">
    <cfRule type="cellIs" priority="41" dxfId="1" operator="greaterThan" stopIfTrue="1">
      <formula>577</formula>
    </cfRule>
    <cfRule type="cellIs" priority="42" dxfId="14" operator="between" stopIfTrue="1">
      <formula>574</formula>
      <formula>577</formula>
    </cfRule>
  </conditionalFormatting>
  <conditionalFormatting sqref="O85 O116:O128">
    <cfRule type="cellIs" priority="39" dxfId="1" operator="greaterThan" stopIfTrue="1">
      <formula>579</formula>
    </cfRule>
    <cfRule type="cellIs" priority="40" dxfId="0" operator="between" stopIfTrue="1">
      <formula>576</formula>
      <formula>579</formula>
    </cfRule>
  </conditionalFormatting>
  <conditionalFormatting sqref="O86">
    <cfRule type="cellIs" priority="37" dxfId="1" operator="greaterThan" stopIfTrue="1">
      <formula>578</formula>
    </cfRule>
    <cfRule type="cellIs" priority="38" dxfId="0" operator="between" stopIfTrue="1">
      <formula>574</formula>
      <formula>577</formula>
    </cfRule>
  </conditionalFormatting>
  <conditionalFormatting sqref="O88:O94">
    <cfRule type="cellIs" priority="35" dxfId="1" operator="greaterThan" stopIfTrue="1">
      <formula>584</formula>
    </cfRule>
    <cfRule type="cellIs" priority="36" dxfId="0" operator="between" stopIfTrue="1">
      <formula>581</formula>
      <formula>584</formula>
    </cfRule>
  </conditionalFormatting>
  <conditionalFormatting sqref="O96:O114">
    <cfRule type="cellIs" priority="33" dxfId="1" operator="greaterThan" stopIfTrue="1">
      <formula>587</formula>
    </cfRule>
    <cfRule type="cellIs" priority="34" dxfId="0" operator="between" stopIfTrue="1">
      <formula>584</formula>
      <formula>587</formula>
    </cfRule>
  </conditionalFormatting>
  <conditionalFormatting sqref="O130:O134">
    <cfRule type="cellIs" priority="29" dxfId="1" operator="greaterThan" stopIfTrue="1">
      <formula>569</formula>
    </cfRule>
    <cfRule type="cellIs" priority="30" dxfId="0" operator="between" stopIfTrue="1">
      <formula>565</formula>
      <formula>569</formula>
    </cfRule>
  </conditionalFormatting>
  <conditionalFormatting sqref="M42:M44">
    <cfRule type="cellIs" priority="27" dxfId="1" operator="greaterThan" stopIfTrue="1">
      <formula>509</formula>
    </cfRule>
    <cfRule type="cellIs" priority="28" dxfId="0" operator="between" stopIfTrue="1">
      <formula>505</formula>
      <formula>509</formula>
    </cfRule>
  </conditionalFormatting>
  <conditionalFormatting sqref="M53">
    <cfRule type="cellIs" priority="25" dxfId="1" operator="greaterThan" stopIfTrue="1">
      <formula>554</formula>
    </cfRule>
    <cfRule type="cellIs" priority="26" dxfId="0" operator="between" stopIfTrue="1">
      <formula>550</formula>
      <formula>554</formula>
    </cfRule>
  </conditionalFormatting>
  <conditionalFormatting sqref="M56:M60">
    <cfRule type="cellIs" priority="23" dxfId="1" operator="greaterThan" stopIfTrue="1">
      <formula>1129</formula>
    </cfRule>
    <cfRule type="cellIs" priority="24" dxfId="0" operator="between" stopIfTrue="1">
      <formula>1125</formula>
      <formula>1129</formula>
    </cfRule>
  </conditionalFormatting>
  <conditionalFormatting sqref="M63:M68">
    <cfRule type="cellIs" priority="21" dxfId="1" operator="greaterThan" stopIfTrue="1">
      <formula>554</formula>
    </cfRule>
    <cfRule type="cellIs" priority="22" dxfId="0" operator="between" stopIfTrue="1">
      <formula>550</formula>
      <formula>554</formula>
    </cfRule>
  </conditionalFormatting>
  <conditionalFormatting sqref="M70:M71">
    <cfRule type="cellIs" priority="19" dxfId="1" operator="greaterThan" stopIfTrue="1">
      <formula>539</formula>
    </cfRule>
    <cfRule type="cellIs" priority="20" dxfId="0" operator="between" stopIfTrue="1">
      <formula>535</formula>
      <formula>539</formula>
    </cfRule>
  </conditionalFormatting>
  <conditionalFormatting sqref="M74:M80">
    <cfRule type="cellIs" priority="17" dxfId="1" operator="greaterThan" stopIfTrue="1">
      <formula>559</formula>
    </cfRule>
    <cfRule type="cellIs" priority="18" dxfId="0" operator="between" stopIfTrue="1">
      <formula>555</formula>
      <formula>559</formula>
    </cfRule>
  </conditionalFormatting>
  <conditionalFormatting sqref="M82:M83">
    <cfRule type="cellIs" priority="15" dxfId="1" operator="greaterThan" stopIfTrue="1">
      <formula>579</formula>
    </cfRule>
    <cfRule type="cellIs" priority="16" dxfId="16" operator="between" stopIfTrue="1">
      <formula>576</formula>
      <formula>579</formula>
    </cfRule>
  </conditionalFormatting>
  <conditionalFormatting sqref="M84">
    <cfRule type="cellIs" priority="13" dxfId="1" operator="greaterThan" stopIfTrue="1">
      <formula>577</formula>
    </cfRule>
    <cfRule type="cellIs" priority="14" dxfId="14" operator="between" stopIfTrue="1">
      <formula>574</formula>
      <formula>577</formula>
    </cfRule>
  </conditionalFormatting>
  <conditionalFormatting sqref="M85">
    <cfRule type="cellIs" priority="11" dxfId="1" operator="greaterThan" stopIfTrue="1">
      <formula>579</formula>
    </cfRule>
    <cfRule type="cellIs" priority="12" dxfId="0" operator="between" stopIfTrue="1">
      <formula>576</formula>
      <formula>579</formula>
    </cfRule>
  </conditionalFormatting>
  <conditionalFormatting sqref="M86">
    <cfRule type="cellIs" priority="9" dxfId="1" operator="greaterThan" stopIfTrue="1">
      <formula>578</formula>
    </cfRule>
    <cfRule type="cellIs" priority="10" dxfId="0" operator="between" stopIfTrue="1">
      <formula>574</formula>
      <formula>577</formula>
    </cfRule>
  </conditionalFormatting>
  <conditionalFormatting sqref="M88:M94">
    <cfRule type="cellIs" priority="7" dxfId="1" operator="greaterThan" stopIfTrue="1">
      <formula>584</formula>
    </cfRule>
    <cfRule type="cellIs" priority="8" dxfId="0" operator="between" stopIfTrue="1">
      <formula>581</formula>
      <formula>584</formula>
    </cfRule>
  </conditionalFormatting>
  <conditionalFormatting sqref="M96:M114">
    <cfRule type="cellIs" priority="5" dxfId="1" operator="greaterThan" stopIfTrue="1">
      <formula>587</formula>
    </cfRule>
    <cfRule type="cellIs" priority="6" dxfId="0" operator="between" stopIfTrue="1">
      <formula>584</formula>
      <formula>587</formula>
    </cfRule>
  </conditionalFormatting>
  <conditionalFormatting sqref="M116:M128">
    <cfRule type="cellIs" priority="3" dxfId="1" operator="greaterThan" stopIfTrue="1">
      <formula>579</formula>
    </cfRule>
    <cfRule type="cellIs" priority="4" dxfId="0" operator="between" stopIfTrue="1">
      <formula>576</formula>
      <formula>579</formula>
    </cfRule>
  </conditionalFormatting>
  <conditionalFormatting sqref="M130:M134">
    <cfRule type="cellIs" priority="1" dxfId="1" operator="greaterThan" stopIfTrue="1">
      <formula>569</formula>
    </cfRule>
    <cfRule type="cellIs" priority="2" dxfId="0" operator="between" stopIfTrue="1">
      <formula>565</formula>
      <formula>569</formula>
    </cfRule>
  </conditionalFormatting>
  <printOptions/>
  <pageMargins left="0.2755905511811024" right="0.4724409448818898" top="0.9448818897637796" bottom="0.6692913385826772" header="0.2755905511811024" footer="0.5118110236220472"/>
  <pageSetup fitToHeight="0" fitToWidth="1" horizontalDpi="300" verticalDpi="300" orientation="portrait" paperSize="9" scale="58" r:id="rId2"/>
  <headerFooter alignWithMargins="0">
    <oddHeader>&amp;C&amp;"MS Sans Serif,Fett"&amp;24 2009 - Ergebnisse der 2.KK-Landesrunde&amp;R&amp;8E.Hillinger</oddHeader>
    <oddFooter>&amp;L&amp;5&amp;Z/&amp;F/&amp;A&amp;RSeite &amp;N/&amp;P</oddFooter>
  </headerFooter>
  <rowBreaks count="3" manualBreakCount="3">
    <brk id="37" max="255" man="1"/>
    <brk id="80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Elisabeth Hillinger</cp:lastModifiedBy>
  <cp:lastPrinted>2009-06-07T18:19:41Z</cp:lastPrinted>
  <dcterms:created xsi:type="dcterms:W3CDTF">2009-05-02T21:41:56Z</dcterms:created>
  <dcterms:modified xsi:type="dcterms:W3CDTF">2009-06-27T20:03:53Z</dcterms:modified>
  <cp:category/>
  <cp:version/>
  <cp:contentType/>
  <cp:contentStatus/>
</cp:coreProperties>
</file>